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NACRT FP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<sst xmlns="http://schemas.openxmlformats.org/spreadsheetml/2006/main" count="173" uniqueCount="122">
  <si>
    <t>Плате, додаци и накнаде запосл. (зараде)</t>
  </si>
  <si>
    <t>Социјална давања запосленима</t>
  </si>
  <si>
    <t>УКУПНО</t>
  </si>
  <si>
    <t>Стални трошкови</t>
  </si>
  <si>
    <t>Трошкови путовања</t>
  </si>
  <si>
    <t>Економска класификација</t>
  </si>
  <si>
    <t>Машине и опрема</t>
  </si>
  <si>
    <t>Зграде и грађевински објекти</t>
  </si>
  <si>
    <t>Новч. Казне и пенали по реш. Судова</t>
  </si>
  <si>
    <t>Порези, обавезне таксе и казне</t>
  </si>
  <si>
    <t>Материјал</t>
  </si>
  <si>
    <t>Текуће поправке и одржавање</t>
  </si>
  <si>
    <t>Специјализоване услуге</t>
  </si>
  <si>
    <t>Услуге по уговору</t>
  </si>
  <si>
    <t>Трошкови платног промета</t>
  </si>
  <si>
    <t>Енергентске услуге</t>
  </si>
  <si>
    <t>Услуге комуникације</t>
  </si>
  <si>
    <t>Трошкови осигурања</t>
  </si>
  <si>
    <t>Остали трошкови</t>
  </si>
  <si>
    <t>Трошкови сл путовања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</si>
  <si>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</si>
  <si>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</si>
  <si>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</si>
  <si>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</si>
  <si>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Медицинске услуге</t>
  </si>
  <si>
    <t>Услуге очувања животне средине</t>
  </si>
  <si>
    <t>Остале специјализоване услуге</t>
  </si>
  <si>
    <t>Текуће поправке и одржавање зграде и објеката</t>
  </si>
  <si>
    <t>Текуће поправке и одржавање опреме</t>
  </si>
  <si>
    <t>Административни материјал</t>
  </si>
  <si>
    <t>Материјал за саобраћај</t>
  </si>
  <si>
    <t>Медицински и лабораторијски материјали</t>
  </si>
  <si>
    <t>Материјали за посебне намене</t>
  </si>
  <si>
    <t>Амортизација некретнина и опреме</t>
  </si>
  <si>
    <t>Амортизација зграда и грђевинских објеката</t>
  </si>
  <si>
    <t>Остали порези</t>
  </si>
  <si>
    <t>Обавезне таксе</t>
  </si>
  <si>
    <t>Новчане казне и пенали</t>
  </si>
  <si>
    <t>Капитално одржавање зграда и објекта</t>
  </si>
  <si>
    <t>Административна опрема</t>
  </si>
  <si>
    <t>Опрема за заштиту животне средине</t>
  </si>
  <si>
    <t>Медицинска и лабораторијска опрема</t>
  </si>
  <si>
    <t>Исплате накнада за време одсустовања с посла на терет фондова</t>
  </si>
  <si>
    <t>Солидирна помоћ</t>
  </si>
  <si>
    <t>Накнада трошкова за запослене</t>
  </si>
  <si>
    <t>Награде запосленима и остали посебни расходи</t>
  </si>
  <si>
    <t>Приходи из буџета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</si>
  <si>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</si>
  <si>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</si>
  <si>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</si>
  <si>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</si>
  <si>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</si>
  <si>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Лекови у здравственој установи</t>
  </si>
  <si>
    <t>Цитостатика са Листе лекова</t>
  </si>
  <si>
    <t>Лекови за хемофилију</t>
  </si>
  <si>
    <t>Крв и продукти од крви</t>
  </si>
  <si>
    <t>Санитетски и медицински потрошни материјал</t>
  </si>
  <si>
    <t>Имплатанти у ортопедији</t>
  </si>
  <si>
    <t>Остали уградни материјал у ортопедији</t>
  </si>
  <si>
    <t>Материјал за дијализу</t>
  </si>
  <si>
    <t>Комуналне услуге</t>
  </si>
  <si>
    <t xml:space="preserve">Остали уградни материјал </t>
  </si>
  <si>
    <t>MT</t>
  </si>
  <si>
    <t>E</t>
  </si>
  <si>
    <t>Материјали за одржавање хигијене</t>
  </si>
  <si>
    <t>Исхрана болесника</t>
  </si>
  <si>
    <t>И</t>
  </si>
  <si>
    <t xml:space="preserve"> </t>
  </si>
  <si>
    <t>Репрезентација</t>
  </si>
  <si>
    <t>Износ планираних расхода</t>
  </si>
  <si>
    <t>П Л А Н И Р А Н И    П Р И Х О Д И</t>
  </si>
  <si>
    <t>Лекови са Листе Ц</t>
  </si>
  <si>
    <t>РФЗО</t>
  </si>
  <si>
    <t>Накнаде трошкова за запослоне</t>
  </si>
  <si>
    <t xml:space="preserve">Отпремнинe </t>
  </si>
  <si>
    <t xml:space="preserve">Стручна литература </t>
  </si>
  <si>
    <t>МТ</t>
  </si>
  <si>
    <t>Остале донације,дотације и трансфери</t>
  </si>
  <si>
    <t>Финансиранње инвалида</t>
  </si>
  <si>
    <t>Дотације невладиним организацијама</t>
  </si>
  <si>
    <t>Дотације осталим непрофитним институцијама</t>
  </si>
  <si>
    <t>ЕНЕРГЕНТИ</t>
  </si>
  <si>
    <t>ПРЕВОЗ</t>
  </si>
  <si>
    <t>МАТЕРИЈАЛНИ ТРОШКОВИ</t>
  </si>
  <si>
    <t>ПЛАТЕ</t>
  </si>
  <si>
    <t>Нематеријална имовина</t>
  </si>
  <si>
    <t>Пројектно планирање</t>
  </si>
  <si>
    <t>OJ</t>
  </si>
  <si>
    <t>PL</t>
  </si>
  <si>
    <t>MLM</t>
  </si>
  <si>
    <t>PR</t>
  </si>
  <si>
    <t>ЛЕКОВИ ВАН УГОВОРА</t>
  </si>
  <si>
    <t>Лекови ван уговора медицински кисеоник</t>
  </si>
  <si>
    <t>Основни део</t>
  </si>
  <si>
    <t>Варијабилни део</t>
  </si>
  <si>
    <t>НАПЛАТА ШТЕТЕ ОД ОСИГУРАЊА</t>
  </si>
  <si>
    <t>SSSSS</t>
  </si>
  <si>
    <t>ЛЕКОВИ</t>
  </si>
  <si>
    <t>Цитостатици са Листе лекова</t>
  </si>
  <si>
    <t>КРВ И ЛАБИЛНИ ПРОДУКТИ ОД КРВИ</t>
  </si>
  <si>
    <t>САНИТЕТСКИ И МЕДИЦНСКИ ПОТРОШНИ</t>
  </si>
  <si>
    <t>Санитет. И  мед. Потр.ЦЈН</t>
  </si>
  <si>
    <t>Санит. И мед. Потр. Који наб. ЗУ</t>
  </si>
  <si>
    <t>УГРАДНИ МАТЕРИЈАЛ</t>
  </si>
  <si>
    <t>Остали уградни материјал</t>
  </si>
  <si>
    <t>Уградни материјал у ортопедији</t>
  </si>
  <si>
    <t>сочива</t>
  </si>
  <si>
    <t>остало</t>
  </si>
  <si>
    <t>ИСХРАНА БОЛЕСНИКА</t>
  </si>
  <si>
    <t>МАТЕРИЈАЛ ЗА ДИЈАЛИЗУ</t>
  </si>
  <si>
    <t>Н А К Н А Д А</t>
  </si>
  <si>
    <t>ВАРИЈАБИЛНИ ДЕО НАКНАДЕ</t>
  </si>
  <si>
    <t>УКУПНА НАКНАДА</t>
  </si>
  <si>
    <t>ПАРТИЦИПАЦИЈА</t>
  </si>
  <si>
    <t>УКУПНА НАКНАДА УМАЊЕНА ЗА ПАРТИЦ.</t>
  </si>
  <si>
    <t>ОТПРЕМНИНЕ</t>
  </si>
  <si>
    <t>ЈУБИЛАРНЕ НАКНАДЕ</t>
  </si>
  <si>
    <t>ИНВАЛИДИ</t>
  </si>
  <si>
    <t>ФИКСНИ   ДЕО</t>
  </si>
  <si>
    <t>ВАРИЈ.ДЕО</t>
  </si>
  <si>
    <t>С В Е Г А:</t>
  </si>
  <si>
    <t>ПРЕДРАЧУН 2021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</si>
</sst>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"/>
    <numFmt numFmtId="165" formatCode="0.00000"/>
    <numFmt numFmtId="166" formatCode="0.000"/>
    <numFmt numFmtId="167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left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0" fillId="34" borderId="10" xfId="57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ZR_Obrasci_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58">
      <selection activeCell="I115" sqref="I115"/>
    </sheetView>
  </sheetViews>
  <sheetFormatPr defaultColWidth="9.140625" defaultRowHeight="12.75"/>
  <cols>
    <col min="1" max="1" width="4.7109375" style="7" customWidth="1"/>
    <col min="2" max="2" width="7.140625" style="7" customWidth="1"/>
    <col min="3" max="3" width="2.00390625" style="7" customWidth="1"/>
    <col min="4" max="4" width="39.28125" style="7" customWidth="1"/>
    <col min="5" max="5" width="4.28125" style="5" customWidth="1"/>
    <col min="6" max="6" width="12.57421875" style="7" customWidth="1"/>
    <col min="7" max="9" width="11.7109375" style="7" customWidth="1"/>
    <col min="10" max="12" width="10.7109375" style="14" customWidth="1"/>
    <col min="13" max="14" width="11.7109375" style="7" customWidth="1"/>
    <col min="15" max="15" width="15.7109375" style="0" customWidth="1"/>
    <col min="16" max="16" width="2.8515625" style="0" customWidth="1"/>
    <col min="17" max="17" width="2.57421875" style="0" customWidth="1"/>
    <col min="18" max="18" width="11.00390625" style="0" bestFit="1" customWidth="1"/>
    <col min="22" max="16384" width="9.140625" style="7" customWidth="1"/>
  </cols>
  <sheetData>
    <row r="1" spans="1:14" ht="20.25" customHeight="1">
      <c r="A1" s="110" t="s">
        <v>5</v>
      </c>
      <c r="B1" s="110"/>
      <c r="C1" s="110"/>
      <c r="D1" s="110"/>
      <c r="E1" s="110"/>
      <c r="F1" s="110" t="s">
        <v>69</v>
      </c>
      <c r="G1" s="111" t="s">
        <v>70</v>
      </c>
      <c r="H1" s="111"/>
      <c r="I1" s="111"/>
      <c r="J1" s="111"/>
      <c r="K1" s="111"/>
      <c r="L1" s="111"/>
      <c r="M1" s="111"/>
      <c r="N1" s="111"/>
    </row>
    <row r="2" spans="1:14" ht="16.5" customHeight="1">
      <c r="A2" s="110"/>
      <c r="B2" s="110"/>
      <c r="C2" s="110"/>
      <c r="D2" s="110"/>
      <c r="E2" s="110"/>
      <c r="F2" s="110"/>
      <c r="G2" s="112" t="s">
        <v>46</v>
      </c>
      <c r="H2" s="112"/>
      <c r="I2" s="112"/>
      <c r="J2" s="94" t="s">
        <v>72</v>
      </c>
      <c r="K2" s="95"/>
      <c r="L2" s="96"/>
      <c r="M2" s="112" t="s">
        <v>47</v>
      </c>
      <c r="N2" s="112" t="s">
        <v>48</v>
      </c>
    </row>
    <row r="3" spans="1:14" ht="34.5" customHeight="1">
      <c r="A3" s="110"/>
      <c r="B3" s="110"/>
      <c r="C3" s="110"/>
      <c r="D3" s="110"/>
      <c r="E3" s="110"/>
      <c r="F3" s="110"/>
      <c r="G3" s="43" t="s">
        <v>49</v>
      </c>
      <c r="H3" s="43" t="s">
        <v>50</v>
      </c>
      <c r="I3" s="43" t="s">
        <v>51</v>
      </c>
      <c r="J3" s="57" t="s">
        <v>93</v>
      </c>
      <c r="K3" s="57" t="s">
        <v>94</v>
      </c>
      <c r="L3" s="80" t="s">
        <v>2</v>
      </c>
      <c r="M3" s="112"/>
      <c r="N3" s="112"/>
    </row>
    <row r="4" spans="1:19" s="1" customFormat="1" ht="12.75" customHeight="1">
      <c r="A4" s="44">
        <v>411</v>
      </c>
      <c r="B4" s="109" t="s">
        <v>0</v>
      </c>
      <c r="C4" s="109"/>
      <c r="D4" s="109"/>
      <c r="E4" s="27" t="s">
        <v>88</v>
      </c>
      <c r="F4" s="26">
        <f>SUM(G4:N4)-J4-K4</f>
        <v>919189</v>
      </c>
      <c r="G4" s="23">
        <f aca="true" t="shared" si="0" ref="G4:N4">SUM(G5)</f>
        <v>0</v>
      </c>
      <c r="H4" s="23">
        <f t="shared" si="0"/>
        <v>0</v>
      </c>
      <c r="I4" s="23">
        <f t="shared" si="0"/>
        <v>0</v>
      </c>
      <c r="J4" s="23">
        <f t="shared" si="0"/>
        <v>917039</v>
      </c>
      <c r="K4" s="23">
        <f t="shared" si="0"/>
        <v>0</v>
      </c>
      <c r="L4" s="74">
        <f t="shared" si="0"/>
        <v>917039</v>
      </c>
      <c r="M4" s="23">
        <f t="shared" si="0"/>
        <v>0</v>
      </c>
      <c r="N4" s="23">
        <f t="shared" si="0"/>
        <v>2150</v>
      </c>
      <c r="O4"/>
      <c r="P4"/>
      <c r="Q4"/>
      <c r="R4"/>
      <c r="S4"/>
    </row>
    <row r="5" spans="1:23" ht="12.75" customHeight="1">
      <c r="A5" s="48"/>
      <c r="B5" s="48">
        <v>411100</v>
      </c>
      <c r="C5" s="89"/>
      <c r="D5" s="90"/>
      <c r="E5" s="21"/>
      <c r="F5" s="22">
        <f aca="true" t="shared" si="1" ref="F5:F68">SUM(G5:N5)-J5-K5</f>
        <v>919189</v>
      </c>
      <c r="G5" s="22"/>
      <c r="H5" s="22"/>
      <c r="I5" s="22"/>
      <c r="J5" s="12">
        <v>917039</v>
      </c>
      <c r="K5" s="52">
        <v>0</v>
      </c>
      <c r="L5" s="75">
        <v>917039</v>
      </c>
      <c r="M5" s="22"/>
      <c r="N5" s="22">
        <v>2150</v>
      </c>
      <c r="V5"/>
      <c r="W5"/>
    </row>
    <row r="6" spans="1:19" s="1" customFormat="1" ht="12.75" customHeight="1">
      <c r="A6" s="46">
        <v>414</v>
      </c>
      <c r="B6" s="97" t="s">
        <v>1</v>
      </c>
      <c r="C6" s="97"/>
      <c r="D6" s="97"/>
      <c r="E6" s="27"/>
      <c r="F6" s="26">
        <f t="shared" si="1"/>
        <v>4700</v>
      </c>
      <c r="G6" s="26">
        <f aca="true" t="shared" si="2" ref="G6:N6">SUM(G7:G9)</f>
        <v>0</v>
      </c>
      <c r="H6" s="26">
        <f t="shared" si="2"/>
        <v>0</v>
      </c>
      <c r="I6" s="26">
        <f t="shared" si="2"/>
        <v>0</v>
      </c>
      <c r="J6" s="26">
        <f t="shared" si="2"/>
        <v>4500</v>
      </c>
      <c r="K6" s="26">
        <f t="shared" si="2"/>
        <v>0</v>
      </c>
      <c r="L6" s="76">
        <f t="shared" si="2"/>
        <v>4500</v>
      </c>
      <c r="M6" s="26">
        <f t="shared" si="2"/>
        <v>0</v>
      </c>
      <c r="N6" s="26">
        <f t="shared" si="2"/>
        <v>200</v>
      </c>
      <c r="O6"/>
      <c r="P6"/>
      <c r="Q6"/>
      <c r="R6"/>
      <c r="S6"/>
    </row>
    <row r="7" spans="1:23" ht="12.75" customHeight="1">
      <c r="A7" s="48"/>
      <c r="B7" s="48">
        <v>414100</v>
      </c>
      <c r="C7" s="89" t="s">
        <v>42</v>
      </c>
      <c r="D7" s="90"/>
      <c r="E7" s="21" t="s">
        <v>87</v>
      </c>
      <c r="F7" s="22">
        <f t="shared" si="1"/>
        <v>0</v>
      </c>
      <c r="G7" s="22"/>
      <c r="H7" s="22" t="s">
        <v>67</v>
      </c>
      <c r="I7" s="22"/>
      <c r="J7" s="12"/>
      <c r="K7" s="12"/>
      <c r="L7" s="74">
        <f aca="true" t="shared" si="3" ref="L7:L13">K7+J7</f>
        <v>0</v>
      </c>
      <c r="M7" s="22"/>
      <c r="N7" s="22"/>
      <c r="V7"/>
      <c r="W7"/>
    </row>
    <row r="8" spans="1:19" s="11" customFormat="1" ht="12.75" customHeight="1">
      <c r="A8" s="48"/>
      <c r="B8" s="48">
        <v>414300</v>
      </c>
      <c r="C8" s="89" t="s">
        <v>74</v>
      </c>
      <c r="D8" s="90"/>
      <c r="E8" s="24" t="s">
        <v>87</v>
      </c>
      <c r="F8" s="22">
        <f t="shared" si="1"/>
        <v>4500</v>
      </c>
      <c r="G8" s="25"/>
      <c r="H8" s="25"/>
      <c r="I8" s="25"/>
      <c r="J8" s="10">
        <v>4500</v>
      </c>
      <c r="K8" s="10">
        <v>0</v>
      </c>
      <c r="L8" s="75">
        <v>4500</v>
      </c>
      <c r="M8" s="25"/>
      <c r="N8" s="25"/>
      <c r="O8"/>
      <c r="P8"/>
      <c r="Q8"/>
      <c r="R8"/>
      <c r="S8"/>
    </row>
    <row r="9" spans="1:23" ht="12.75" customHeight="1">
      <c r="A9" s="48"/>
      <c r="B9" s="48">
        <v>414400</v>
      </c>
      <c r="C9" s="89" t="s">
        <v>43</v>
      </c>
      <c r="D9" s="90"/>
      <c r="E9" s="21" t="s">
        <v>87</v>
      </c>
      <c r="F9" s="22">
        <f t="shared" si="1"/>
        <v>200</v>
      </c>
      <c r="G9" s="22"/>
      <c r="H9" s="22"/>
      <c r="I9" s="22"/>
      <c r="J9" s="12"/>
      <c r="K9" s="12"/>
      <c r="L9" s="74">
        <f t="shared" si="3"/>
        <v>0</v>
      </c>
      <c r="M9" s="22"/>
      <c r="N9" s="22">
        <v>200</v>
      </c>
      <c r="V9"/>
      <c r="W9"/>
    </row>
    <row r="10" spans="1:19" s="1" customFormat="1" ht="12.75" customHeight="1">
      <c r="A10" s="46">
        <v>415</v>
      </c>
      <c r="B10" s="97" t="s">
        <v>73</v>
      </c>
      <c r="C10" s="97"/>
      <c r="D10" s="97"/>
      <c r="E10" s="27"/>
      <c r="F10" s="26">
        <f t="shared" si="1"/>
        <v>19840</v>
      </c>
      <c r="G10" s="26">
        <f aca="true" t="shared" si="4" ref="G10:N10">SUM(G11)</f>
        <v>0</v>
      </c>
      <c r="H10" s="26">
        <f t="shared" si="4"/>
        <v>0</v>
      </c>
      <c r="I10" s="26">
        <f t="shared" si="4"/>
        <v>0</v>
      </c>
      <c r="J10" s="26">
        <f t="shared" si="4"/>
        <v>19840</v>
      </c>
      <c r="K10" s="26">
        <f t="shared" si="4"/>
        <v>0</v>
      </c>
      <c r="L10" s="76">
        <f t="shared" si="4"/>
        <v>19840</v>
      </c>
      <c r="M10" s="26">
        <f t="shared" si="4"/>
        <v>0</v>
      </c>
      <c r="N10" s="26">
        <f t="shared" si="4"/>
        <v>0</v>
      </c>
      <c r="O10"/>
      <c r="P10"/>
      <c r="Q10"/>
      <c r="R10"/>
      <c r="S10"/>
    </row>
    <row r="11" spans="1:14" ht="12.75" customHeight="1">
      <c r="A11" s="48"/>
      <c r="B11" s="48">
        <v>415100</v>
      </c>
      <c r="C11" s="89" t="s">
        <v>44</v>
      </c>
      <c r="D11" s="90"/>
      <c r="E11" s="21" t="s">
        <v>90</v>
      </c>
      <c r="F11" s="22">
        <f t="shared" si="1"/>
        <v>19840</v>
      </c>
      <c r="G11" s="22"/>
      <c r="H11" s="22"/>
      <c r="I11" s="22"/>
      <c r="J11" s="12">
        <v>19840</v>
      </c>
      <c r="K11" s="52">
        <v>0</v>
      </c>
      <c r="L11" s="75">
        <v>19840</v>
      </c>
      <c r="M11" s="22"/>
      <c r="N11" s="22">
        <v>0</v>
      </c>
    </row>
    <row r="12" spans="1:19" s="1" customFormat="1" ht="12.75" customHeight="1">
      <c r="A12" s="46">
        <v>416</v>
      </c>
      <c r="B12" s="97" t="s">
        <v>45</v>
      </c>
      <c r="C12" s="97"/>
      <c r="D12" s="97"/>
      <c r="E12" s="27"/>
      <c r="F12" s="26">
        <f t="shared" si="1"/>
        <v>10500</v>
      </c>
      <c r="G12" s="26">
        <f>SUM(G13)</f>
        <v>0</v>
      </c>
      <c r="H12" s="26">
        <f>SUM(H13)</f>
        <v>0</v>
      </c>
      <c r="I12" s="26">
        <f>SUM(I13)</f>
        <v>0</v>
      </c>
      <c r="J12" s="53">
        <v>10500</v>
      </c>
      <c r="K12" s="53">
        <v>0</v>
      </c>
      <c r="L12" s="74">
        <v>10500</v>
      </c>
      <c r="M12" s="26">
        <v>0</v>
      </c>
      <c r="N12" s="26">
        <v>0</v>
      </c>
      <c r="O12"/>
      <c r="P12"/>
      <c r="Q12"/>
      <c r="R12"/>
      <c r="S12"/>
    </row>
    <row r="13" spans="1:23" s="14" customFormat="1" ht="12.75" customHeight="1">
      <c r="A13" s="48"/>
      <c r="B13" s="48">
        <v>416100</v>
      </c>
      <c r="C13" s="89" t="s">
        <v>45</v>
      </c>
      <c r="D13" s="90"/>
      <c r="E13" s="21" t="s">
        <v>87</v>
      </c>
      <c r="F13" s="22">
        <f t="shared" si="1"/>
        <v>10500</v>
      </c>
      <c r="G13" s="22"/>
      <c r="H13" s="22"/>
      <c r="I13" s="22"/>
      <c r="J13" s="12">
        <v>10500</v>
      </c>
      <c r="K13" s="52">
        <v>0</v>
      </c>
      <c r="L13" s="75">
        <f t="shared" si="3"/>
        <v>10500</v>
      </c>
      <c r="M13" s="22"/>
      <c r="N13" s="22">
        <v>0</v>
      </c>
      <c r="O13"/>
      <c r="P13"/>
      <c r="Q13"/>
      <c r="R13"/>
      <c r="S13"/>
      <c r="T13" s="13"/>
      <c r="U13" s="13"/>
      <c r="V13" s="13"/>
      <c r="W13" s="13"/>
    </row>
    <row r="14" spans="1:19" s="1" customFormat="1" ht="12.75" customHeight="1">
      <c r="A14" s="46">
        <v>421</v>
      </c>
      <c r="B14" s="97" t="s">
        <v>3</v>
      </c>
      <c r="C14" s="97"/>
      <c r="D14" s="97"/>
      <c r="E14" s="27"/>
      <c r="F14" s="26">
        <f t="shared" si="1"/>
        <v>77434</v>
      </c>
      <c r="G14" s="26">
        <f aca="true" t="shared" si="5" ref="G14:M14">SUM(G15:G20)</f>
        <v>0</v>
      </c>
      <c r="H14" s="26">
        <f t="shared" si="5"/>
        <v>0</v>
      </c>
      <c r="I14" s="26">
        <f t="shared" si="5"/>
        <v>0</v>
      </c>
      <c r="J14" s="68">
        <f t="shared" si="5"/>
        <v>55115</v>
      </c>
      <c r="K14" s="68">
        <f t="shared" si="5"/>
        <v>21483.760000000002</v>
      </c>
      <c r="L14" s="76">
        <f t="shared" si="5"/>
        <v>76598</v>
      </c>
      <c r="M14" s="26">
        <f t="shared" si="5"/>
        <v>0</v>
      </c>
      <c r="N14" s="26">
        <f>SUM(N15:N20)</f>
        <v>836</v>
      </c>
      <c r="O14"/>
      <c r="P14"/>
      <c r="Q14"/>
      <c r="R14"/>
      <c r="S14"/>
    </row>
    <row r="15" spans="1:14" ht="12.75" customHeight="1">
      <c r="A15" s="48"/>
      <c r="B15" s="48">
        <v>421100</v>
      </c>
      <c r="C15" s="89" t="s">
        <v>14</v>
      </c>
      <c r="D15" s="90"/>
      <c r="E15" s="21" t="s">
        <v>62</v>
      </c>
      <c r="F15" s="22">
        <f t="shared" si="1"/>
        <v>1259</v>
      </c>
      <c r="G15" s="22"/>
      <c r="H15" s="22"/>
      <c r="I15" s="22"/>
      <c r="J15" s="59">
        <v>941</v>
      </c>
      <c r="K15" s="60">
        <v>248</v>
      </c>
      <c r="L15" s="75">
        <f aca="true" t="shared" si="6" ref="L15:L68">K15+J15</f>
        <v>1189</v>
      </c>
      <c r="M15" s="22"/>
      <c r="N15" s="22">
        <v>70</v>
      </c>
    </row>
    <row r="16" spans="1:14" ht="12.75" customHeight="1">
      <c r="A16" s="48"/>
      <c r="B16" s="48">
        <v>421200</v>
      </c>
      <c r="C16" s="89" t="s">
        <v>15</v>
      </c>
      <c r="D16" s="90"/>
      <c r="E16" s="21" t="s">
        <v>63</v>
      </c>
      <c r="F16" s="22">
        <f t="shared" si="1"/>
        <v>61894</v>
      </c>
      <c r="G16" s="22"/>
      <c r="H16" s="22"/>
      <c r="I16" s="22"/>
      <c r="J16" s="12">
        <v>43907</v>
      </c>
      <c r="K16" s="52">
        <v>17987</v>
      </c>
      <c r="L16" s="75">
        <f t="shared" si="6"/>
        <v>61894</v>
      </c>
      <c r="M16" s="22"/>
      <c r="N16" s="22"/>
    </row>
    <row r="17" spans="1:14" ht="12.75" customHeight="1">
      <c r="A17" s="48"/>
      <c r="B17" s="48">
        <v>421300</v>
      </c>
      <c r="C17" s="89" t="s">
        <v>60</v>
      </c>
      <c r="D17" s="90"/>
      <c r="E17" s="21" t="s">
        <v>62</v>
      </c>
      <c r="F17" s="22">
        <f t="shared" si="1"/>
        <v>9815.000000000002</v>
      </c>
      <c r="G17" s="22"/>
      <c r="H17" s="22"/>
      <c r="I17" s="22"/>
      <c r="J17" s="59">
        <v>7000</v>
      </c>
      <c r="K17" s="60">
        <v>2265.76</v>
      </c>
      <c r="L17" s="75">
        <v>9265</v>
      </c>
      <c r="M17" s="22"/>
      <c r="N17" s="22">
        <v>550</v>
      </c>
    </row>
    <row r="18" spans="1:14" ht="12.75" customHeight="1">
      <c r="A18" s="48"/>
      <c r="B18" s="48">
        <v>421400</v>
      </c>
      <c r="C18" s="89" t="s">
        <v>16</v>
      </c>
      <c r="D18" s="90"/>
      <c r="E18" s="21" t="s">
        <v>62</v>
      </c>
      <c r="F18" s="22">
        <f t="shared" si="1"/>
        <v>1750</v>
      </c>
      <c r="G18" s="22"/>
      <c r="H18" s="22"/>
      <c r="I18" s="22"/>
      <c r="J18" s="59">
        <v>1345</v>
      </c>
      <c r="K18" s="60">
        <v>405</v>
      </c>
      <c r="L18" s="75">
        <f t="shared" si="6"/>
        <v>1750</v>
      </c>
      <c r="M18" s="22"/>
      <c r="N18" s="22"/>
    </row>
    <row r="19" spans="1:14" ht="12.75" customHeight="1">
      <c r="A19" s="48"/>
      <c r="B19" s="48">
        <v>421500</v>
      </c>
      <c r="C19" s="89" t="s">
        <v>17</v>
      </c>
      <c r="D19" s="90"/>
      <c r="E19" s="21" t="s">
        <v>62</v>
      </c>
      <c r="F19" s="22">
        <f t="shared" si="1"/>
        <v>2716</v>
      </c>
      <c r="G19" s="22"/>
      <c r="H19" s="22"/>
      <c r="I19" s="22"/>
      <c r="J19" s="59">
        <v>1922</v>
      </c>
      <c r="K19" s="60">
        <v>578</v>
      </c>
      <c r="L19" s="75">
        <f t="shared" si="6"/>
        <v>2500</v>
      </c>
      <c r="M19" s="22"/>
      <c r="N19" s="22">
        <v>216</v>
      </c>
    </row>
    <row r="20" spans="1:14" ht="12.75" customHeight="1">
      <c r="A20" s="48"/>
      <c r="B20" s="48">
        <v>421900</v>
      </c>
      <c r="C20" s="89" t="s">
        <v>18</v>
      </c>
      <c r="D20" s="90"/>
      <c r="E20" s="21"/>
      <c r="F20" s="22">
        <f t="shared" si="1"/>
        <v>0</v>
      </c>
      <c r="G20" s="22"/>
      <c r="H20" s="22"/>
      <c r="I20" s="22"/>
      <c r="J20" s="12"/>
      <c r="K20" s="12"/>
      <c r="L20" s="74">
        <f t="shared" si="6"/>
        <v>0</v>
      </c>
      <c r="M20" s="22"/>
      <c r="N20" s="22"/>
    </row>
    <row r="21" spans="1:19" s="1" customFormat="1" ht="12.75" customHeight="1">
      <c r="A21" s="46">
        <v>422</v>
      </c>
      <c r="B21" s="97" t="s">
        <v>4</v>
      </c>
      <c r="C21" s="97"/>
      <c r="D21" s="97"/>
      <c r="E21" s="27"/>
      <c r="F21" s="26">
        <f t="shared" si="1"/>
        <v>634</v>
      </c>
      <c r="G21" s="26">
        <f aca="true" t="shared" si="7" ref="G21:N21">SUM(G22)</f>
        <v>0</v>
      </c>
      <c r="H21" s="26">
        <f t="shared" si="7"/>
        <v>0</v>
      </c>
      <c r="I21" s="26">
        <f t="shared" si="7"/>
        <v>0</v>
      </c>
      <c r="J21" s="68">
        <f t="shared" si="7"/>
        <v>118.39519999999999</v>
      </c>
      <c r="K21" s="68">
        <f t="shared" si="7"/>
        <v>35.60480000000001</v>
      </c>
      <c r="L21" s="76">
        <f t="shared" si="7"/>
        <v>154</v>
      </c>
      <c r="M21" s="26">
        <f t="shared" si="7"/>
        <v>0</v>
      </c>
      <c r="N21" s="26">
        <f t="shared" si="7"/>
        <v>480</v>
      </c>
      <c r="O21"/>
      <c r="P21"/>
      <c r="Q21"/>
      <c r="R21"/>
      <c r="S21"/>
    </row>
    <row r="22" spans="1:14" ht="12.75" customHeight="1">
      <c r="A22" s="48"/>
      <c r="B22" s="48">
        <v>422100</v>
      </c>
      <c r="C22" s="89" t="s">
        <v>19</v>
      </c>
      <c r="D22" s="90"/>
      <c r="E22" s="21" t="s">
        <v>62</v>
      </c>
      <c r="F22" s="22">
        <f t="shared" si="1"/>
        <v>634</v>
      </c>
      <c r="G22" s="22"/>
      <c r="H22" s="22"/>
      <c r="I22" s="22"/>
      <c r="J22" s="59">
        <v>118.39519999999999</v>
      </c>
      <c r="K22" s="60">
        <v>35.60480000000001</v>
      </c>
      <c r="L22" s="75">
        <f t="shared" si="6"/>
        <v>154</v>
      </c>
      <c r="M22" s="22"/>
      <c r="N22" s="22">
        <v>480</v>
      </c>
    </row>
    <row r="23" spans="1:19" s="1" customFormat="1" ht="12.75" customHeight="1">
      <c r="A23" s="46">
        <v>423</v>
      </c>
      <c r="B23" s="97" t="s">
        <v>13</v>
      </c>
      <c r="C23" s="97"/>
      <c r="D23" s="97"/>
      <c r="E23" s="27"/>
      <c r="F23" s="26">
        <f t="shared" si="1"/>
        <v>7350</v>
      </c>
      <c r="G23" s="26">
        <f aca="true" t="shared" si="8" ref="G23:M23">SUM(G24:G28)</f>
        <v>0</v>
      </c>
      <c r="H23" s="26">
        <f t="shared" si="8"/>
        <v>0</v>
      </c>
      <c r="I23" s="26">
        <f t="shared" si="8"/>
        <v>0</v>
      </c>
      <c r="J23" s="68">
        <f t="shared" si="8"/>
        <v>3296</v>
      </c>
      <c r="K23" s="68">
        <f t="shared" si="8"/>
        <v>904</v>
      </c>
      <c r="L23" s="76">
        <f t="shared" si="8"/>
        <v>4200</v>
      </c>
      <c r="M23" s="26">
        <f t="shared" si="8"/>
        <v>0</v>
      </c>
      <c r="N23" s="26">
        <f>SUM(N24:N28)</f>
        <v>3150</v>
      </c>
      <c r="O23"/>
      <c r="P23"/>
      <c r="Q23"/>
      <c r="R23"/>
      <c r="S23"/>
    </row>
    <row r="24" spans="1:14" ht="12.75" customHeight="1">
      <c r="A24" s="48"/>
      <c r="B24" s="48">
        <v>423200</v>
      </c>
      <c r="C24" s="89" t="s">
        <v>20</v>
      </c>
      <c r="D24" s="90"/>
      <c r="E24" s="21" t="s">
        <v>62</v>
      </c>
      <c r="F24" s="22">
        <f t="shared" si="1"/>
        <v>3000</v>
      </c>
      <c r="G24" s="22"/>
      <c r="H24" s="22"/>
      <c r="I24" s="22"/>
      <c r="J24" s="59">
        <v>1152</v>
      </c>
      <c r="K24" s="60">
        <v>348</v>
      </c>
      <c r="L24" s="75">
        <f t="shared" si="6"/>
        <v>1500</v>
      </c>
      <c r="M24" s="22"/>
      <c r="N24" s="22">
        <v>1500</v>
      </c>
    </row>
    <row r="25" spans="1:14" ht="12.75" customHeight="1">
      <c r="A25" s="48"/>
      <c r="B25" s="48">
        <v>423300</v>
      </c>
      <c r="C25" s="89" t="s">
        <v>21</v>
      </c>
      <c r="D25" s="90"/>
      <c r="E25" s="21" t="s">
        <v>62</v>
      </c>
      <c r="F25" s="83">
        <f t="shared" si="1"/>
        <v>2650</v>
      </c>
      <c r="G25" s="83"/>
      <c r="H25" s="83"/>
      <c r="I25" s="83"/>
      <c r="J25" s="84">
        <v>1991</v>
      </c>
      <c r="K25" s="84">
        <v>509</v>
      </c>
      <c r="L25" s="75">
        <f t="shared" si="6"/>
        <v>2500</v>
      </c>
      <c r="M25" s="22"/>
      <c r="N25" s="22">
        <v>150</v>
      </c>
    </row>
    <row r="26" spans="1:14" ht="12.75" customHeight="1">
      <c r="A26" s="48"/>
      <c r="B26" s="48">
        <v>423400</v>
      </c>
      <c r="C26" s="89" t="s">
        <v>22</v>
      </c>
      <c r="D26" s="90"/>
      <c r="E26" s="21" t="s">
        <v>62</v>
      </c>
      <c r="F26" s="22">
        <f t="shared" si="1"/>
        <v>200</v>
      </c>
      <c r="G26" s="22"/>
      <c r="H26" s="22"/>
      <c r="I26" s="22"/>
      <c r="J26" s="59">
        <v>153</v>
      </c>
      <c r="K26" s="60">
        <v>47</v>
      </c>
      <c r="L26" s="75">
        <f t="shared" si="6"/>
        <v>200</v>
      </c>
      <c r="M26" s="22"/>
      <c r="N26" s="22"/>
    </row>
    <row r="27" spans="1:14" ht="12.75" customHeight="1">
      <c r="A27" s="48"/>
      <c r="B27" s="48">
        <v>423500</v>
      </c>
      <c r="C27" s="89" t="s">
        <v>23</v>
      </c>
      <c r="D27" s="90"/>
      <c r="E27" s="21" t="s">
        <v>62</v>
      </c>
      <c r="F27" s="22">
        <f t="shared" si="1"/>
        <v>1300</v>
      </c>
      <c r="G27" s="22"/>
      <c r="H27" s="22"/>
      <c r="I27" s="22"/>
      <c r="J27" s="12"/>
      <c r="K27" s="12"/>
      <c r="L27" s="74">
        <f t="shared" si="6"/>
        <v>0</v>
      </c>
      <c r="M27" s="22"/>
      <c r="N27" s="22">
        <v>1300</v>
      </c>
    </row>
    <row r="28" spans="1:14" ht="12.75" customHeight="1">
      <c r="A28" s="48"/>
      <c r="B28" s="48">
        <v>423700</v>
      </c>
      <c r="C28" s="89" t="s">
        <v>68</v>
      </c>
      <c r="D28" s="90"/>
      <c r="E28" s="21"/>
      <c r="F28" s="22">
        <f t="shared" si="1"/>
        <v>200</v>
      </c>
      <c r="G28" s="22"/>
      <c r="H28" s="22"/>
      <c r="I28" s="22"/>
      <c r="J28" s="12"/>
      <c r="K28" s="12"/>
      <c r="L28" s="74">
        <f t="shared" si="6"/>
        <v>0</v>
      </c>
      <c r="M28" s="22"/>
      <c r="N28" s="22">
        <v>200</v>
      </c>
    </row>
    <row r="29" spans="1:19" s="1" customFormat="1" ht="12.75" customHeight="1">
      <c r="A29" s="46">
        <v>424</v>
      </c>
      <c r="B29" s="97" t="s">
        <v>12</v>
      </c>
      <c r="C29" s="97"/>
      <c r="D29" s="97"/>
      <c r="E29" s="27"/>
      <c r="F29" s="26">
        <f t="shared" si="1"/>
        <v>2731</v>
      </c>
      <c r="G29" s="26">
        <f aca="true" t="shared" si="9" ref="G29:M29">SUM(G30:G32)</f>
        <v>0</v>
      </c>
      <c r="H29" s="26">
        <f t="shared" si="9"/>
        <v>0</v>
      </c>
      <c r="I29" s="26">
        <f t="shared" si="9"/>
        <v>0</v>
      </c>
      <c r="J29" s="68">
        <f t="shared" si="9"/>
        <v>750.824</v>
      </c>
      <c r="K29" s="68">
        <f t="shared" si="9"/>
        <v>249.6960000000001</v>
      </c>
      <c r="L29" s="76">
        <f t="shared" si="9"/>
        <v>1001</v>
      </c>
      <c r="M29" s="26">
        <f t="shared" si="9"/>
        <v>0</v>
      </c>
      <c r="N29" s="26">
        <f>SUM(N30:N32)</f>
        <v>1730</v>
      </c>
      <c r="O29"/>
      <c r="P29"/>
      <c r="Q29"/>
      <c r="R29"/>
      <c r="S29"/>
    </row>
    <row r="30" spans="1:14" ht="12.75" customHeight="1">
      <c r="A30" s="48"/>
      <c r="B30" s="48">
        <v>424300</v>
      </c>
      <c r="C30" s="89" t="s">
        <v>24</v>
      </c>
      <c r="D30" s="90"/>
      <c r="E30" s="21" t="s">
        <v>62</v>
      </c>
      <c r="F30" s="22">
        <f t="shared" si="1"/>
        <v>1020.9999999999999</v>
      </c>
      <c r="G30" s="22"/>
      <c r="H30" s="22"/>
      <c r="I30" s="22"/>
      <c r="J30" s="59">
        <v>574</v>
      </c>
      <c r="K30" s="60">
        <v>196.5200000000001</v>
      </c>
      <c r="L30" s="75">
        <v>771</v>
      </c>
      <c r="M30" s="22"/>
      <c r="N30" s="22">
        <v>250</v>
      </c>
    </row>
    <row r="31" spans="1:14" ht="12.75" customHeight="1">
      <c r="A31" s="48"/>
      <c r="B31" s="48">
        <v>424600</v>
      </c>
      <c r="C31" s="89" t="s">
        <v>25</v>
      </c>
      <c r="D31" s="90"/>
      <c r="E31" s="21" t="s">
        <v>62</v>
      </c>
      <c r="F31" s="22">
        <f t="shared" si="1"/>
        <v>280</v>
      </c>
      <c r="G31" s="22"/>
      <c r="H31" s="22"/>
      <c r="I31" s="22"/>
      <c r="J31" s="59">
        <v>176.82399999999998</v>
      </c>
      <c r="K31" s="60">
        <v>53.176000000000016</v>
      </c>
      <c r="L31" s="75">
        <f t="shared" si="6"/>
        <v>230</v>
      </c>
      <c r="M31" s="22"/>
      <c r="N31" s="22">
        <v>50</v>
      </c>
    </row>
    <row r="32" spans="1:14" ht="12.75" customHeight="1">
      <c r="A32" s="48"/>
      <c r="B32" s="48">
        <v>424900</v>
      </c>
      <c r="C32" s="89" t="s">
        <v>26</v>
      </c>
      <c r="D32" s="90"/>
      <c r="E32" s="21" t="s">
        <v>62</v>
      </c>
      <c r="F32" s="22">
        <f t="shared" si="1"/>
        <v>1430</v>
      </c>
      <c r="G32" s="22"/>
      <c r="H32" s="22"/>
      <c r="I32" s="22"/>
      <c r="J32" s="12"/>
      <c r="K32" s="12"/>
      <c r="L32" s="74">
        <f t="shared" si="6"/>
        <v>0</v>
      </c>
      <c r="M32" s="22"/>
      <c r="N32" s="22">
        <v>1430</v>
      </c>
    </row>
    <row r="33" spans="1:19" s="1" customFormat="1" ht="12.75" customHeight="1">
      <c r="A33" s="46">
        <v>425</v>
      </c>
      <c r="B33" s="97" t="s">
        <v>11</v>
      </c>
      <c r="C33" s="97"/>
      <c r="D33" s="97"/>
      <c r="E33" s="27" t="s">
        <v>62</v>
      </c>
      <c r="F33" s="68">
        <f t="shared" si="1"/>
        <v>12284</v>
      </c>
      <c r="G33" s="26">
        <f aca="true" t="shared" si="10" ref="G33:N33">SUM(G34:G35)</f>
        <v>0</v>
      </c>
      <c r="H33" s="26">
        <f t="shared" si="10"/>
        <v>0</v>
      </c>
      <c r="I33" s="26">
        <f t="shared" si="10"/>
        <v>0</v>
      </c>
      <c r="J33" s="68">
        <f t="shared" si="10"/>
        <v>7540</v>
      </c>
      <c r="K33" s="68">
        <f t="shared" si="10"/>
        <v>4544</v>
      </c>
      <c r="L33" s="77">
        <f t="shared" si="10"/>
        <v>12084</v>
      </c>
      <c r="M33" s="26">
        <f t="shared" si="10"/>
        <v>0</v>
      </c>
      <c r="N33" s="26">
        <f t="shared" si="10"/>
        <v>200</v>
      </c>
      <c r="O33"/>
      <c r="P33"/>
      <c r="Q33"/>
      <c r="R33"/>
      <c r="S33"/>
    </row>
    <row r="34" spans="1:14" ht="12.75" customHeight="1">
      <c r="A34" s="48"/>
      <c r="B34" s="48">
        <v>425100</v>
      </c>
      <c r="C34" s="89" t="s">
        <v>27</v>
      </c>
      <c r="D34" s="90"/>
      <c r="E34" s="21" t="s">
        <v>62</v>
      </c>
      <c r="F34" s="22">
        <f t="shared" si="1"/>
        <v>1200</v>
      </c>
      <c r="G34" s="22"/>
      <c r="H34" s="22"/>
      <c r="I34" s="22"/>
      <c r="J34" s="59">
        <v>700</v>
      </c>
      <c r="K34" s="60">
        <v>300</v>
      </c>
      <c r="L34" s="75">
        <f t="shared" si="6"/>
        <v>1000</v>
      </c>
      <c r="M34" s="22"/>
      <c r="N34" s="22">
        <v>200</v>
      </c>
    </row>
    <row r="35" spans="1:14" ht="12.75" customHeight="1">
      <c r="A35" s="48"/>
      <c r="B35" s="48">
        <v>425200</v>
      </c>
      <c r="C35" s="89" t="s">
        <v>28</v>
      </c>
      <c r="D35" s="90"/>
      <c r="E35" s="21" t="s">
        <v>62</v>
      </c>
      <c r="F35" s="65">
        <f t="shared" si="1"/>
        <v>11084</v>
      </c>
      <c r="G35" s="22"/>
      <c r="H35" s="22"/>
      <c r="I35" s="22"/>
      <c r="J35" s="59">
        <v>6840</v>
      </c>
      <c r="K35" s="60">
        <v>4244</v>
      </c>
      <c r="L35" s="78">
        <v>11084</v>
      </c>
      <c r="M35" s="22"/>
      <c r="N35" s="22"/>
    </row>
    <row r="36" spans="1:19" s="1" customFormat="1" ht="12.75" customHeight="1">
      <c r="A36" s="46">
        <v>426</v>
      </c>
      <c r="B36" s="97" t="s">
        <v>10</v>
      </c>
      <c r="C36" s="97"/>
      <c r="D36" s="97"/>
      <c r="E36" s="27"/>
      <c r="F36" s="26">
        <f t="shared" si="1"/>
        <v>250749.00000000003</v>
      </c>
      <c r="G36" s="68">
        <f aca="true" t="shared" si="11" ref="G36:M36">SUM(G37:G40)+G52+G53+G54</f>
        <v>3000</v>
      </c>
      <c r="H36" s="68">
        <f t="shared" si="11"/>
        <v>0</v>
      </c>
      <c r="I36" s="68">
        <f t="shared" si="11"/>
        <v>2000</v>
      </c>
      <c r="J36" s="68">
        <f t="shared" si="11"/>
        <v>207693</v>
      </c>
      <c r="K36" s="68">
        <f t="shared" si="11"/>
        <v>35409.0936</v>
      </c>
      <c r="L36" s="77">
        <f t="shared" si="11"/>
        <v>243102</v>
      </c>
      <c r="M36" s="68">
        <f t="shared" si="11"/>
        <v>0</v>
      </c>
      <c r="N36" s="68">
        <f>SUM(N37:N40)+N52+N53+N54</f>
        <v>2647</v>
      </c>
      <c r="O36"/>
      <c r="P36"/>
      <c r="Q36"/>
      <c r="R36"/>
      <c r="S36"/>
    </row>
    <row r="37" spans="1:14" ht="12.75" customHeight="1">
      <c r="A37" s="28"/>
      <c r="B37" s="28">
        <v>426100</v>
      </c>
      <c r="C37" s="107" t="s">
        <v>29</v>
      </c>
      <c r="D37" s="106"/>
      <c r="E37" s="21" t="s">
        <v>62</v>
      </c>
      <c r="F37" s="22">
        <f t="shared" si="1"/>
        <v>4093</v>
      </c>
      <c r="G37" s="29"/>
      <c r="H37" s="29"/>
      <c r="I37" s="29"/>
      <c r="J37" s="61">
        <v>3000</v>
      </c>
      <c r="K37" s="62">
        <v>1033</v>
      </c>
      <c r="L37" s="75">
        <f t="shared" si="6"/>
        <v>4033</v>
      </c>
      <c r="M37" s="29"/>
      <c r="N37" s="29">
        <v>60</v>
      </c>
    </row>
    <row r="38" spans="1:14" ht="12.75" customHeight="1">
      <c r="A38" s="28"/>
      <c r="B38" s="28">
        <v>426300</v>
      </c>
      <c r="C38" s="89" t="s">
        <v>75</v>
      </c>
      <c r="D38" s="90"/>
      <c r="E38" s="21" t="s">
        <v>76</v>
      </c>
      <c r="F38" s="22">
        <f t="shared" si="1"/>
        <v>220</v>
      </c>
      <c r="G38" s="29"/>
      <c r="H38" s="29"/>
      <c r="I38" s="29"/>
      <c r="J38" s="54"/>
      <c r="K38" s="54">
        <v>0</v>
      </c>
      <c r="L38" s="74">
        <f t="shared" si="6"/>
        <v>0</v>
      </c>
      <c r="M38" s="29"/>
      <c r="N38" s="29">
        <v>220</v>
      </c>
    </row>
    <row r="39" spans="1:14" ht="12.75" customHeight="1">
      <c r="A39" s="48"/>
      <c r="B39" s="48">
        <v>426400</v>
      </c>
      <c r="C39" s="108" t="s">
        <v>30</v>
      </c>
      <c r="D39" s="108"/>
      <c r="E39" s="30" t="s">
        <v>63</v>
      </c>
      <c r="F39" s="22">
        <f t="shared" si="1"/>
        <v>1512</v>
      </c>
      <c r="G39" s="22"/>
      <c r="H39" s="22"/>
      <c r="I39" s="22"/>
      <c r="J39" s="12">
        <v>1500</v>
      </c>
      <c r="K39" s="52">
        <v>0</v>
      </c>
      <c r="L39" s="75">
        <f t="shared" si="6"/>
        <v>1500</v>
      </c>
      <c r="M39" s="22"/>
      <c r="N39" s="22">
        <v>12</v>
      </c>
    </row>
    <row r="40" spans="1:14" ht="12.75" customHeight="1">
      <c r="A40" s="31"/>
      <c r="B40" s="42">
        <v>426700</v>
      </c>
      <c r="C40" s="103" t="s">
        <v>31</v>
      </c>
      <c r="D40" s="104"/>
      <c r="E40" s="21" t="s">
        <v>89</v>
      </c>
      <c r="F40" s="69">
        <f>SUM(G40:N40)-J40-K40</f>
        <v>224453</v>
      </c>
      <c r="G40" s="70">
        <f aca="true" t="shared" si="12" ref="G40:N40">G41+G42+G43+G44+G45+G46+G47+G48+G49+G51+G50</f>
        <v>3000</v>
      </c>
      <c r="H40" s="70">
        <f t="shared" si="12"/>
        <v>0</v>
      </c>
      <c r="I40" s="70">
        <f t="shared" si="12"/>
        <v>0</v>
      </c>
      <c r="J40" s="70">
        <f t="shared" si="12"/>
        <v>187806</v>
      </c>
      <c r="K40" s="70">
        <f t="shared" si="12"/>
        <v>32592</v>
      </c>
      <c r="L40" s="79">
        <f>L41+L42+L43+L44+L45+L46+L47+L48+L49+L51+L50</f>
        <v>220398</v>
      </c>
      <c r="M40" s="70">
        <f t="shared" si="12"/>
        <v>0</v>
      </c>
      <c r="N40" s="70">
        <f t="shared" si="12"/>
        <v>1055</v>
      </c>
    </row>
    <row r="41" spans="1:14" ht="12.75" customHeight="1">
      <c r="A41" s="47"/>
      <c r="B41" s="105"/>
      <c r="C41" s="106"/>
      <c r="D41" s="45" t="s">
        <v>52</v>
      </c>
      <c r="E41" s="21" t="s">
        <v>89</v>
      </c>
      <c r="F41" s="22">
        <f t="shared" si="1"/>
        <v>56345</v>
      </c>
      <c r="G41" s="22">
        <v>1000</v>
      </c>
      <c r="H41" s="22"/>
      <c r="I41" s="22"/>
      <c r="J41" s="52">
        <v>39603</v>
      </c>
      <c r="K41" s="52">
        <v>15687</v>
      </c>
      <c r="L41" s="75">
        <f t="shared" si="6"/>
        <v>55290</v>
      </c>
      <c r="M41" s="22"/>
      <c r="N41" s="22">
        <v>55</v>
      </c>
    </row>
    <row r="42" spans="1:14" ht="12.75" customHeight="1">
      <c r="A42" s="40"/>
      <c r="B42" s="98"/>
      <c r="C42" s="99"/>
      <c r="D42" s="45" t="s">
        <v>53</v>
      </c>
      <c r="E42" s="21" t="s">
        <v>89</v>
      </c>
      <c r="F42" s="22">
        <f t="shared" si="1"/>
        <v>11663</v>
      </c>
      <c r="G42" s="22"/>
      <c r="H42" s="22"/>
      <c r="I42" s="22"/>
      <c r="J42" s="52">
        <v>11663</v>
      </c>
      <c r="K42" s="52"/>
      <c r="L42" s="75">
        <f t="shared" si="6"/>
        <v>11663</v>
      </c>
      <c r="M42" s="22"/>
      <c r="N42" s="22"/>
    </row>
    <row r="43" spans="1:14" ht="12.75" customHeight="1">
      <c r="A43" s="40"/>
      <c r="B43" s="98"/>
      <c r="C43" s="99"/>
      <c r="D43" s="45" t="s">
        <v>71</v>
      </c>
      <c r="E43" s="21" t="s">
        <v>89</v>
      </c>
      <c r="F43" s="22">
        <f t="shared" si="1"/>
        <v>9771</v>
      </c>
      <c r="G43" s="22"/>
      <c r="H43" s="22"/>
      <c r="I43" s="22"/>
      <c r="J43" s="52">
        <v>9771</v>
      </c>
      <c r="K43" s="52"/>
      <c r="L43" s="75">
        <f t="shared" si="6"/>
        <v>9771</v>
      </c>
      <c r="M43" s="22"/>
      <c r="N43" s="22"/>
    </row>
    <row r="44" spans="1:14" ht="12.75" customHeight="1">
      <c r="A44" s="40"/>
      <c r="B44" s="49"/>
      <c r="C44" s="50"/>
      <c r="D44" s="45" t="s">
        <v>54</v>
      </c>
      <c r="E44" s="21" t="s">
        <v>89</v>
      </c>
      <c r="F44" s="22">
        <f t="shared" si="1"/>
        <v>20170</v>
      </c>
      <c r="G44" s="22"/>
      <c r="H44" s="22"/>
      <c r="I44" s="22"/>
      <c r="J44" s="52">
        <v>20170</v>
      </c>
      <c r="K44" s="52"/>
      <c r="L44" s="75">
        <f t="shared" si="6"/>
        <v>20170</v>
      </c>
      <c r="M44" s="22"/>
      <c r="N44" s="22"/>
    </row>
    <row r="45" spans="1:14" ht="12.75" customHeight="1">
      <c r="A45" s="40"/>
      <c r="B45" s="98"/>
      <c r="C45" s="99"/>
      <c r="D45" s="45" t="s">
        <v>55</v>
      </c>
      <c r="E45" s="21" t="s">
        <v>89</v>
      </c>
      <c r="F45" s="22">
        <f t="shared" si="1"/>
        <v>2685</v>
      </c>
      <c r="G45" s="22"/>
      <c r="H45" s="22"/>
      <c r="I45" s="22"/>
      <c r="J45" s="12">
        <v>2685</v>
      </c>
      <c r="K45" s="52">
        <v>0</v>
      </c>
      <c r="L45" s="75">
        <v>2685</v>
      </c>
      <c r="M45" s="22"/>
      <c r="N45" s="22"/>
    </row>
    <row r="46" spans="1:14" ht="12.75" customHeight="1">
      <c r="A46" s="40"/>
      <c r="B46" s="98"/>
      <c r="C46" s="99"/>
      <c r="D46" s="45" t="s">
        <v>56</v>
      </c>
      <c r="E46" s="21" t="s">
        <v>89</v>
      </c>
      <c r="F46" s="22">
        <f t="shared" si="1"/>
        <v>62580</v>
      </c>
      <c r="G46" s="22">
        <v>2000</v>
      </c>
      <c r="H46" s="22"/>
      <c r="I46" s="22"/>
      <c r="J46" s="12">
        <v>42675</v>
      </c>
      <c r="K46" s="52">
        <v>16905</v>
      </c>
      <c r="L46" s="75">
        <f t="shared" si="6"/>
        <v>59580</v>
      </c>
      <c r="M46" s="22"/>
      <c r="N46" s="22">
        <v>1000</v>
      </c>
    </row>
    <row r="47" spans="1:14" ht="12.75" customHeight="1">
      <c r="A47" s="40"/>
      <c r="B47" s="98"/>
      <c r="C47" s="99"/>
      <c r="D47" s="45" t="s">
        <v>57</v>
      </c>
      <c r="E47" s="21" t="s">
        <v>89</v>
      </c>
      <c r="F47" s="22">
        <f t="shared" si="1"/>
        <v>7221</v>
      </c>
      <c r="G47" s="22"/>
      <c r="H47" s="22"/>
      <c r="I47" s="22"/>
      <c r="J47" s="12">
        <v>7221</v>
      </c>
      <c r="K47" s="52"/>
      <c r="L47" s="75">
        <f t="shared" si="6"/>
        <v>7221</v>
      </c>
      <c r="M47" s="22"/>
      <c r="N47" s="22"/>
    </row>
    <row r="48" spans="1:14" ht="12.75" customHeight="1">
      <c r="A48" s="40"/>
      <c r="B48" s="98"/>
      <c r="C48" s="99"/>
      <c r="D48" s="45" t="s">
        <v>58</v>
      </c>
      <c r="E48" s="21" t="s">
        <v>89</v>
      </c>
      <c r="F48" s="22">
        <f t="shared" si="1"/>
        <v>6902</v>
      </c>
      <c r="G48" s="22"/>
      <c r="H48" s="22"/>
      <c r="I48" s="22"/>
      <c r="J48" s="12">
        <v>6902</v>
      </c>
      <c r="K48" s="52"/>
      <c r="L48" s="75">
        <f t="shared" si="6"/>
        <v>6902</v>
      </c>
      <c r="M48" s="22"/>
      <c r="N48" s="22"/>
    </row>
    <row r="49" spans="1:14" ht="12.75" customHeight="1">
      <c r="A49" s="40"/>
      <c r="B49" s="98"/>
      <c r="C49" s="99"/>
      <c r="D49" s="45" t="s">
        <v>61</v>
      </c>
      <c r="E49" s="21" t="s">
        <v>89</v>
      </c>
      <c r="F49" s="22">
        <f t="shared" si="1"/>
        <v>1063</v>
      </c>
      <c r="G49" s="22"/>
      <c r="H49" s="22"/>
      <c r="I49" s="22"/>
      <c r="J49" s="12">
        <v>1063</v>
      </c>
      <c r="K49" s="52"/>
      <c r="L49" s="75">
        <f t="shared" si="6"/>
        <v>1063</v>
      </c>
      <c r="M49" s="22"/>
      <c r="N49" s="22"/>
    </row>
    <row r="50" spans="1:14" ht="12.75" customHeight="1">
      <c r="A50" s="40"/>
      <c r="B50" s="49"/>
      <c r="C50" s="50"/>
      <c r="D50" s="45" t="s">
        <v>59</v>
      </c>
      <c r="E50" s="21" t="s">
        <v>89</v>
      </c>
      <c r="F50" s="22">
        <f t="shared" si="1"/>
        <v>26053</v>
      </c>
      <c r="G50" s="22"/>
      <c r="H50" s="22"/>
      <c r="I50" s="22"/>
      <c r="J50" s="12">
        <v>26053</v>
      </c>
      <c r="K50" s="52">
        <v>0</v>
      </c>
      <c r="L50" s="75">
        <f t="shared" si="6"/>
        <v>26053</v>
      </c>
      <c r="M50" s="22"/>
      <c r="N50" s="22"/>
    </row>
    <row r="51" spans="1:14" ht="12.75" customHeight="1">
      <c r="A51" s="51"/>
      <c r="B51" s="100"/>
      <c r="C51" s="101"/>
      <c r="D51" s="45" t="s">
        <v>92</v>
      </c>
      <c r="E51" s="21" t="s">
        <v>89</v>
      </c>
      <c r="F51" s="22">
        <f>SUM(G51:N51)-J51-K51</f>
        <v>20000</v>
      </c>
      <c r="G51" s="22"/>
      <c r="H51" s="22"/>
      <c r="I51" s="22"/>
      <c r="J51" s="12">
        <v>20000</v>
      </c>
      <c r="K51" s="52">
        <v>0</v>
      </c>
      <c r="L51" s="75">
        <f t="shared" si="6"/>
        <v>20000</v>
      </c>
      <c r="M51" s="22"/>
      <c r="N51" s="22"/>
    </row>
    <row r="52" spans="1:14" ht="12.75" customHeight="1">
      <c r="A52" s="32"/>
      <c r="B52" s="32">
        <v>426800</v>
      </c>
      <c r="C52" s="102" t="s">
        <v>64</v>
      </c>
      <c r="D52" s="90"/>
      <c r="E52" s="21" t="s">
        <v>62</v>
      </c>
      <c r="F52" s="22">
        <f t="shared" si="1"/>
        <v>3752</v>
      </c>
      <c r="G52" s="22"/>
      <c r="H52" s="22"/>
      <c r="I52" s="22"/>
      <c r="J52" s="59">
        <v>3000</v>
      </c>
      <c r="K52" s="60">
        <v>752.0936000000002</v>
      </c>
      <c r="L52" s="75">
        <v>3752</v>
      </c>
      <c r="M52" s="22"/>
      <c r="N52" s="22"/>
    </row>
    <row r="53" spans="1:14" ht="12.75" customHeight="1">
      <c r="A53" s="48"/>
      <c r="B53" s="48">
        <v>426801</v>
      </c>
      <c r="C53" s="89" t="s">
        <v>65</v>
      </c>
      <c r="D53" s="90"/>
      <c r="E53" s="21" t="s">
        <v>66</v>
      </c>
      <c r="F53" s="22">
        <f t="shared" si="1"/>
        <v>9387</v>
      </c>
      <c r="G53" s="22"/>
      <c r="H53" s="22"/>
      <c r="I53" s="22"/>
      <c r="J53" s="12">
        <v>9387</v>
      </c>
      <c r="K53" s="52">
        <v>0</v>
      </c>
      <c r="L53" s="75">
        <f t="shared" si="6"/>
        <v>9387</v>
      </c>
      <c r="M53" s="22"/>
      <c r="N53" s="22"/>
    </row>
    <row r="54" spans="1:14" ht="12.75" customHeight="1">
      <c r="A54" s="48"/>
      <c r="B54" s="48">
        <v>426900</v>
      </c>
      <c r="C54" s="89" t="s">
        <v>32</v>
      </c>
      <c r="D54" s="90"/>
      <c r="E54" s="21" t="s">
        <v>62</v>
      </c>
      <c r="F54" s="22">
        <f t="shared" si="1"/>
        <v>7332</v>
      </c>
      <c r="G54" s="22"/>
      <c r="H54" s="22"/>
      <c r="I54" s="22">
        <v>2000</v>
      </c>
      <c r="J54" s="59">
        <v>3000</v>
      </c>
      <c r="K54" s="60">
        <v>1032</v>
      </c>
      <c r="L54" s="75">
        <f t="shared" si="6"/>
        <v>4032</v>
      </c>
      <c r="M54" s="22"/>
      <c r="N54" s="22">
        <v>1300</v>
      </c>
    </row>
    <row r="55" spans="1:19" s="1" customFormat="1" ht="12.75" customHeight="1">
      <c r="A55" s="46">
        <v>465</v>
      </c>
      <c r="B55" s="97" t="s">
        <v>77</v>
      </c>
      <c r="C55" s="97"/>
      <c r="D55" s="97"/>
      <c r="E55" s="27"/>
      <c r="F55" s="26">
        <f t="shared" si="1"/>
        <v>6850</v>
      </c>
      <c r="G55" s="26"/>
      <c r="H55" s="26"/>
      <c r="I55" s="26"/>
      <c r="J55" s="53">
        <v>6850</v>
      </c>
      <c r="K55" s="53">
        <v>0</v>
      </c>
      <c r="L55" s="74">
        <f t="shared" si="6"/>
        <v>6850</v>
      </c>
      <c r="M55" s="26"/>
      <c r="N55" s="26"/>
      <c r="O55"/>
      <c r="P55"/>
      <c r="Q55"/>
      <c r="R55"/>
      <c r="S55"/>
    </row>
    <row r="56" spans="1:14" ht="12.75" customHeight="1">
      <c r="A56" s="48"/>
      <c r="B56" s="48">
        <v>465100</v>
      </c>
      <c r="C56" s="89" t="s">
        <v>78</v>
      </c>
      <c r="D56" s="90"/>
      <c r="E56" s="21" t="s">
        <v>87</v>
      </c>
      <c r="F56" s="22">
        <f t="shared" si="1"/>
        <v>6850</v>
      </c>
      <c r="G56" s="22"/>
      <c r="H56" s="22"/>
      <c r="I56" s="22"/>
      <c r="J56" s="12">
        <v>6850</v>
      </c>
      <c r="K56" s="52">
        <v>0</v>
      </c>
      <c r="L56" s="75">
        <f t="shared" si="6"/>
        <v>6850</v>
      </c>
      <c r="M56" s="22"/>
      <c r="N56" s="22"/>
    </row>
    <row r="57" spans="1:19" s="1" customFormat="1" ht="12.75" customHeight="1">
      <c r="A57" s="46">
        <v>431</v>
      </c>
      <c r="B57" s="97" t="s">
        <v>33</v>
      </c>
      <c r="C57" s="97"/>
      <c r="D57" s="97"/>
      <c r="E57" s="27"/>
      <c r="F57" s="26">
        <f t="shared" si="1"/>
        <v>500</v>
      </c>
      <c r="G57" s="26">
        <f aca="true" t="shared" si="13" ref="G57:N57">SUM(G58)</f>
        <v>0</v>
      </c>
      <c r="H57" s="26">
        <f t="shared" si="13"/>
        <v>0</v>
      </c>
      <c r="I57" s="26">
        <f t="shared" si="13"/>
        <v>0</v>
      </c>
      <c r="J57" s="26">
        <f t="shared" si="13"/>
        <v>0</v>
      </c>
      <c r="K57" s="26">
        <f t="shared" si="13"/>
        <v>0</v>
      </c>
      <c r="L57" s="76">
        <f t="shared" si="13"/>
        <v>0</v>
      </c>
      <c r="M57" s="26">
        <f t="shared" si="13"/>
        <v>0</v>
      </c>
      <c r="N57" s="26">
        <f t="shared" si="13"/>
        <v>500</v>
      </c>
      <c r="O57"/>
      <c r="P57"/>
      <c r="Q57"/>
      <c r="R57"/>
      <c r="S57"/>
    </row>
    <row r="58" spans="1:14" ht="12.75" customHeight="1">
      <c r="A58" s="48"/>
      <c r="B58" s="48">
        <v>431100</v>
      </c>
      <c r="C58" s="89" t="s">
        <v>34</v>
      </c>
      <c r="D58" s="90"/>
      <c r="E58" s="21"/>
      <c r="F58" s="22">
        <v>0</v>
      </c>
      <c r="G58" s="22">
        <v>0</v>
      </c>
      <c r="H58" s="22"/>
      <c r="I58" s="22"/>
      <c r="J58" s="12" t="s">
        <v>67</v>
      </c>
      <c r="K58" s="64" t="s">
        <v>67</v>
      </c>
      <c r="L58" s="74" t="s">
        <v>67</v>
      </c>
      <c r="M58" s="22"/>
      <c r="N58" s="22">
        <v>500</v>
      </c>
    </row>
    <row r="59" spans="1:19" s="1" customFormat="1" ht="12.75" customHeight="1">
      <c r="A59" s="46">
        <v>481</v>
      </c>
      <c r="B59" s="97" t="s">
        <v>79</v>
      </c>
      <c r="C59" s="97"/>
      <c r="D59" s="97"/>
      <c r="E59" s="27"/>
      <c r="F59" s="26">
        <f t="shared" si="1"/>
        <v>150</v>
      </c>
      <c r="G59" s="26">
        <v>0</v>
      </c>
      <c r="H59" s="26">
        <v>0</v>
      </c>
      <c r="I59" s="26">
        <v>0</v>
      </c>
      <c r="J59" s="53">
        <v>0</v>
      </c>
      <c r="K59" s="53">
        <v>0</v>
      </c>
      <c r="L59" s="74">
        <f t="shared" si="6"/>
        <v>0</v>
      </c>
      <c r="M59" s="26">
        <v>0</v>
      </c>
      <c r="N59" s="26">
        <v>150</v>
      </c>
      <c r="O59"/>
      <c r="P59"/>
      <c r="Q59"/>
      <c r="R59"/>
      <c r="S59"/>
    </row>
    <row r="60" spans="1:14" ht="12.75" customHeight="1">
      <c r="A60" s="48"/>
      <c r="B60" s="48">
        <v>481900</v>
      </c>
      <c r="C60" s="89" t="s">
        <v>80</v>
      </c>
      <c r="D60" s="90"/>
      <c r="E60" s="21"/>
      <c r="F60" s="22">
        <f t="shared" si="1"/>
        <v>150</v>
      </c>
      <c r="G60" s="22"/>
      <c r="H60" s="22"/>
      <c r="I60" s="22"/>
      <c r="J60" s="12"/>
      <c r="K60" s="12">
        <v>0</v>
      </c>
      <c r="L60" s="74">
        <f t="shared" si="6"/>
        <v>0</v>
      </c>
      <c r="M60" s="22"/>
      <c r="N60" s="22">
        <v>150</v>
      </c>
    </row>
    <row r="61" spans="1:19" s="1" customFormat="1" ht="12.75" customHeight="1">
      <c r="A61" s="46">
        <v>482</v>
      </c>
      <c r="B61" s="97" t="s">
        <v>9</v>
      </c>
      <c r="C61" s="97"/>
      <c r="D61" s="97"/>
      <c r="E61" s="27"/>
      <c r="F61" s="26">
        <f t="shared" si="1"/>
        <v>150</v>
      </c>
      <c r="G61" s="26">
        <f>SUM(G62:G63)</f>
        <v>0</v>
      </c>
      <c r="H61" s="26">
        <f aca="true" t="shared" si="14" ref="H61:N61">SUM(H62:H63)</f>
        <v>0</v>
      </c>
      <c r="I61" s="26">
        <f t="shared" si="14"/>
        <v>0</v>
      </c>
      <c r="J61" s="26">
        <f t="shared" si="14"/>
        <v>0</v>
      </c>
      <c r="K61" s="26">
        <f t="shared" si="14"/>
        <v>0</v>
      </c>
      <c r="L61" s="76">
        <f t="shared" si="14"/>
        <v>0</v>
      </c>
      <c r="M61" s="26">
        <f t="shared" si="14"/>
        <v>0</v>
      </c>
      <c r="N61" s="26">
        <f t="shared" si="14"/>
        <v>150</v>
      </c>
      <c r="O61"/>
      <c r="P61"/>
      <c r="Q61"/>
      <c r="R61"/>
      <c r="S61"/>
    </row>
    <row r="62" spans="1:14" ht="12.75" customHeight="1">
      <c r="A62" s="48"/>
      <c r="B62" s="48">
        <v>482100</v>
      </c>
      <c r="C62" s="89" t="s">
        <v>35</v>
      </c>
      <c r="D62" s="90"/>
      <c r="E62" s="21"/>
      <c r="F62" s="22">
        <f t="shared" si="1"/>
        <v>150</v>
      </c>
      <c r="G62" s="22"/>
      <c r="H62" s="22"/>
      <c r="I62" s="22"/>
      <c r="J62" s="12"/>
      <c r="K62" s="12">
        <v>0</v>
      </c>
      <c r="L62" s="74">
        <f t="shared" si="6"/>
        <v>0</v>
      </c>
      <c r="M62" s="22"/>
      <c r="N62" s="22">
        <v>150</v>
      </c>
    </row>
    <row r="63" spans="1:14" ht="12.75" customHeight="1">
      <c r="A63" s="48"/>
      <c r="B63" s="48">
        <v>482200</v>
      </c>
      <c r="C63" s="89" t="s">
        <v>36</v>
      </c>
      <c r="D63" s="90"/>
      <c r="E63" s="21"/>
      <c r="F63" s="22">
        <f t="shared" si="1"/>
        <v>0</v>
      </c>
      <c r="G63" s="22"/>
      <c r="H63" s="22"/>
      <c r="I63" s="22"/>
      <c r="J63" s="12"/>
      <c r="K63" s="12">
        <v>0</v>
      </c>
      <c r="L63" s="74">
        <f t="shared" si="6"/>
        <v>0</v>
      </c>
      <c r="M63" s="22"/>
      <c r="N63" s="22"/>
    </row>
    <row r="64" spans="1:19" s="1" customFormat="1" ht="12.75" customHeight="1">
      <c r="A64" s="46">
        <v>483</v>
      </c>
      <c r="B64" s="97" t="s">
        <v>8</v>
      </c>
      <c r="C64" s="97"/>
      <c r="D64" s="97"/>
      <c r="E64" s="27"/>
      <c r="F64" s="26">
        <f t="shared" si="1"/>
        <v>200</v>
      </c>
      <c r="G64" s="26">
        <f aca="true" t="shared" si="15" ref="G64:N64">SUM(G65)</f>
        <v>0</v>
      </c>
      <c r="H64" s="26">
        <f t="shared" si="15"/>
        <v>0</v>
      </c>
      <c r="I64" s="26">
        <f t="shared" si="15"/>
        <v>0</v>
      </c>
      <c r="J64" s="26">
        <f t="shared" si="15"/>
        <v>0</v>
      </c>
      <c r="K64" s="26">
        <f t="shared" si="15"/>
        <v>0</v>
      </c>
      <c r="L64" s="76">
        <f t="shared" si="15"/>
        <v>0</v>
      </c>
      <c r="M64" s="26">
        <f t="shared" si="15"/>
        <v>0</v>
      </c>
      <c r="N64" s="26">
        <f t="shared" si="15"/>
        <v>200</v>
      </c>
      <c r="O64"/>
      <c r="P64"/>
      <c r="Q64"/>
      <c r="R64"/>
      <c r="S64"/>
    </row>
    <row r="65" spans="1:14" ht="12.75" customHeight="1">
      <c r="A65" s="48"/>
      <c r="B65" s="48">
        <v>483100</v>
      </c>
      <c r="C65" s="89" t="s">
        <v>37</v>
      </c>
      <c r="D65" s="90"/>
      <c r="E65" s="21"/>
      <c r="F65" s="22">
        <f t="shared" si="1"/>
        <v>200</v>
      </c>
      <c r="G65" s="22"/>
      <c r="H65" s="22"/>
      <c r="I65" s="22"/>
      <c r="J65" s="12"/>
      <c r="K65" s="12">
        <v>0</v>
      </c>
      <c r="L65" s="74">
        <f t="shared" si="6"/>
        <v>0</v>
      </c>
      <c r="M65" s="22"/>
      <c r="N65" s="22">
        <v>200</v>
      </c>
    </row>
    <row r="66" spans="1:19" s="1" customFormat="1" ht="12.75" customHeight="1">
      <c r="A66" s="46">
        <v>511</v>
      </c>
      <c r="B66" s="97" t="s">
        <v>7</v>
      </c>
      <c r="C66" s="97"/>
      <c r="D66" s="97"/>
      <c r="E66" s="27"/>
      <c r="F66" s="26">
        <f t="shared" si="1"/>
        <v>6000</v>
      </c>
      <c r="G66" s="26">
        <f aca="true" t="shared" si="16" ref="G66:N66">SUM(G67:G68)</f>
        <v>6000</v>
      </c>
      <c r="H66" s="26">
        <f t="shared" si="16"/>
        <v>0</v>
      </c>
      <c r="I66" s="26">
        <f t="shared" si="16"/>
        <v>0</v>
      </c>
      <c r="J66" s="26">
        <f t="shared" si="16"/>
        <v>0</v>
      </c>
      <c r="K66" s="26">
        <f t="shared" si="16"/>
        <v>0</v>
      </c>
      <c r="L66" s="76">
        <f t="shared" si="16"/>
        <v>0</v>
      </c>
      <c r="M66" s="26">
        <f t="shared" si="16"/>
        <v>0</v>
      </c>
      <c r="N66" s="26">
        <f t="shared" si="16"/>
        <v>0</v>
      </c>
      <c r="O66"/>
      <c r="P66"/>
      <c r="Q66"/>
      <c r="R66"/>
      <c r="S66"/>
    </row>
    <row r="67" spans="1:14" ht="12.75" customHeight="1">
      <c r="A67" s="48"/>
      <c r="B67" s="48">
        <v>511300</v>
      </c>
      <c r="C67" s="89" t="s">
        <v>38</v>
      </c>
      <c r="D67" s="90"/>
      <c r="E67" s="21"/>
      <c r="F67" s="22">
        <f t="shared" si="1"/>
        <v>6000</v>
      </c>
      <c r="G67" s="22">
        <v>6000</v>
      </c>
      <c r="H67" s="22"/>
      <c r="I67" s="22"/>
      <c r="J67" s="12"/>
      <c r="K67" s="12">
        <v>0</v>
      </c>
      <c r="L67" s="74">
        <f t="shared" si="6"/>
        <v>0</v>
      </c>
      <c r="M67" s="22"/>
      <c r="N67" s="22"/>
    </row>
    <row r="68" spans="1:14" ht="12.75" customHeight="1">
      <c r="A68" s="48"/>
      <c r="B68" s="48">
        <v>511400</v>
      </c>
      <c r="C68" s="89" t="s">
        <v>86</v>
      </c>
      <c r="D68" s="90"/>
      <c r="E68" s="21"/>
      <c r="F68" s="22">
        <f t="shared" si="1"/>
        <v>0</v>
      </c>
      <c r="G68" s="22"/>
      <c r="H68" s="22"/>
      <c r="I68" s="22"/>
      <c r="J68" s="12"/>
      <c r="K68" s="12">
        <v>0</v>
      </c>
      <c r="L68" s="74">
        <f t="shared" si="6"/>
        <v>0</v>
      </c>
      <c r="M68" s="22"/>
      <c r="N68" s="22"/>
    </row>
    <row r="69" spans="1:19" s="1" customFormat="1" ht="12.75" customHeight="1">
      <c r="A69" s="46">
        <v>512</v>
      </c>
      <c r="B69" s="97" t="s">
        <v>6</v>
      </c>
      <c r="C69" s="97"/>
      <c r="D69" s="97"/>
      <c r="E69" s="27"/>
      <c r="F69" s="26">
        <f>SUM(G69:N69)-J69-K69</f>
        <v>15380</v>
      </c>
      <c r="G69" s="26">
        <f>SUM(G70:G73)</f>
        <v>10000</v>
      </c>
      <c r="H69" s="26">
        <f aca="true" t="shared" si="17" ref="H69:N69">SUM(H70:H73)</f>
        <v>0</v>
      </c>
      <c r="I69" s="26">
        <f t="shared" si="17"/>
        <v>200</v>
      </c>
      <c r="J69" s="26">
        <f t="shared" si="17"/>
        <v>0</v>
      </c>
      <c r="K69" s="26">
        <f t="shared" si="17"/>
        <v>0</v>
      </c>
      <c r="L69" s="76">
        <f t="shared" si="17"/>
        <v>0</v>
      </c>
      <c r="M69" s="26">
        <f t="shared" si="17"/>
        <v>4100</v>
      </c>
      <c r="N69" s="26">
        <f t="shared" si="17"/>
        <v>1080</v>
      </c>
      <c r="O69"/>
      <c r="P69"/>
      <c r="Q69"/>
      <c r="R69"/>
      <c r="S69"/>
    </row>
    <row r="70" spans="1:14" ht="12.75" customHeight="1">
      <c r="A70" s="48"/>
      <c r="B70" s="48">
        <v>512200</v>
      </c>
      <c r="C70" s="89" t="s">
        <v>39</v>
      </c>
      <c r="D70" s="90"/>
      <c r="E70" s="21"/>
      <c r="F70" s="22">
        <f>SUM(G70:N70)-J70-K70</f>
        <v>1140</v>
      </c>
      <c r="G70" s="22"/>
      <c r="H70" s="22"/>
      <c r="I70" s="22"/>
      <c r="J70" s="12"/>
      <c r="K70" s="12">
        <v>0</v>
      </c>
      <c r="L70" s="74">
        <f>K70+J70</f>
        <v>0</v>
      </c>
      <c r="M70" s="22">
        <v>300</v>
      </c>
      <c r="N70" s="22">
        <v>840</v>
      </c>
    </row>
    <row r="71" spans="1:14" ht="12.75" customHeight="1">
      <c r="A71" s="48"/>
      <c r="B71" s="48">
        <v>512400</v>
      </c>
      <c r="C71" s="89" t="s">
        <v>40</v>
      </c>
      <c r="D71" s="90"/>
      <c r="E71" s="21"/>
      <c r="F71" s="22">
        <f>SUM(G71:N71)-J71-K71</f>
        <v>0</v>
      </c>
      <c r="G71" s="22"/>
      <c r="H71" s="22"/>
      <c r="I71" s="22"/>
      <c r="J71" s="12"/>
      <c r="K71" s="12">
        <v>0</v>
      </c>
      <c r="L71" s="74">
        <f>K71+J71</f>
        <v>0</v>
      </c>
      <c r="M71" s="22"/>
      <c r="N71" s="22"/>
    </row>
    <row r="72" spans="1:14" ht="12.75" customHeight="1">
      <c r="A72" s="48"/>
      <c r="B72" s="48">
        <v>512500</v>
      </c>
      <c r="C72" s="89" t="s">
        <v>41</v>
      </c>
      <c r="D72" s="90"/>
      <c r="E72" s="21"/>
      <c r="F72" s="22">
        <f>SUM(G72:N72)-J72-K72</f>
        <v>14000</v>
      </c>
      <c r="G72" s="22">
        <v>10000</v>
      </c>
      <c r="H72" s="22"/>
      <c r="I72" s="22">
        <v>200</v>
      </c>
      <c r="J72" s="12"/>
      <c r="K72" s="12">
        <v>0</v>
      </c>
      <c r="L72" s="74">
        <f>K72+J72</f>
        <v>0</v>
      </c>
      <c r="M72" s="22">
        <v>3800</v>
      </c>
      <c r="N72" s="22"/>
    </row>
    <row r="73" spans="1:14" ht="12.75" customHeight="1">
      <c r="A73" s="48"/>
      <c r="B73" s="48">
        <v>515000</v>
      </c>
      <c r="C73" s="89" t="s">
        <v>85</v>
      </c>
      <c r="D73" s="90"/>
      <c r="E73" s="21"/>
      <c r="F73" s="22">
        <f>SUM(G73:N73)-J73-K73</f>
        <v>240</v>
      </c>
      <c r="G73" s="22"/>
      <c r="H73" s="22"/>
      <c r="I73" s="22"/>
      <c r="J73" s="12"/>
      <c r="K73" s="12">
        <v>0</v>
      </c>
      <c r="L73" s="74">
        <f>K73+J73</f>
        <v>0</v>
      </c>
      <c r="M73" s="22"/>
      <c r="N73" s="22">
        <v>240</v>
      </c>
    </row>
    <row r="74" spans="1:19" s="1" customFormat="1" ht="12.75" customHeight="1">
      <c r="A74" s="91" t="s">
        <v>2</v>
      </c>
      <c r="B74" s="92"/>
      <c r="C74" s="92"/>
      <c r="D74" s="93"/>
      <c r="E74" s="37"/>
      <c r="F74" s="66">
        <f>SUM(F14,F21,F23,F29,F33,F36,F57,F61,F64,F66,F69,F10,F6,F4,F12)+F55+F59</f>
        <v>1334641</v>
      </c>
      <c r="G74" s="66">
        <f aca="true" t="shared" si="18" ref="G74:M74">SUM(G14,G21,G23,G29,G33,G36,G57,G61,G64,G66,G69,G10,G6,G4,G12)+G55+G59</f>
        <v>19000</v>
      </c>
      <c r="H74" s="66">
        <f t="shared" si="18"/>
        <v>0</v>
      </c>
      <c r="I74" s="66">
        <f t="shared" si="18"/>
        <v>2200</v>
      </c>
      <c r="J74" s="66">
        <f t="shared" si="18"/>
        <v>1233242.2192</v>
      </c>
      <c r="K74" s="66">
        <f t="shared" si="18"/>
        <v>62626.1544</v>
      </c>
      <c r="L74" s="77">
        <f>SUM(L14,L21,L23,L29,L33,L36,L57,L61,L64,L66,L69,L10,L6,L4,L12)+L55+L59</f>
        <v>1295868</v>
      </c>
      <c r="M74" s="66">
        <f t="shared" si="18"/>
        <v>4100</v>
      </c>
      <c r="N74" s="66">
        <f>SUM(N14,N21,N23,N29,N33,N36,N57,N61,N64,N66,N69,N10,N6,N4,N12)+N55+N59</f>
        <v>13473</v>
      </c>
      <c r="O74"/>
      <c r="P74"/>
      <c r="Q74"/>
      <c r="R74"/>
      <c r="S74"/>
    </row>
    <row r="75" spans="1:14" ht="12.75">
      <c r="A75" s="33"/>
      <c r="B75" s="34"/>
      <c r="C75" s="34"/>
      <c r="D75" s="34"/>
      <c r="E75" s="35"/>
      <c r="F75" s="36"/>
      <c r="G75" s="36"/>
      <c r="H75" s="36"/>
      <c r="I75" s="36"/>
      <c r="M75" s="36"/>
      <c r="N75" s="36"/>
    </row>
    <row r="76" spans="1:6" ht="12.75">
      <c r="A76" s="2"/>
      <c r="B76" s="3"/>
      <c r="C76" s="3"/>
      <c r="D76" s="3"/>
      <c r="F76" s="20">
        <f>F4+F6+F10+F12+F14+F21+F23+F29+F33+F36+F55+F57+F64+F66+F69+F61+F59</f>
        <v>1334641</v>
      </c>
    </row>
    <row r="77" spans="1:6" ht="12.75">
      <c r="A77" s="2"/>
      <c r="B77" s="3"/>
      <c r="C77" s="3"/>
      <c r="D77" s="3"/>
      <c r="F77" s="20"/>
    </row>
    <row r="78" spans="1:19" ht="12" customHeight="1">
      <c r="A78" s="2"/>
      <c r="B78"/>
      <c r="C78"/>
      <c r="D78" s="19" t="s">
        <v>121</v>
      </c>
      <c r="E78" s="6"/>
      <c r="F78" s="38" t="s">
        <v>118</v>
      </c>
      <c r="G78" s="4" t="s">
        <v>119</v>
      </c>
      <c r="H78" s="38"/>
      <c r="I78" s="4"/>
      <c r="J78" s="55"/>
      <c r="K78" s="55"/>
      <c r="L78" s="55" t="s">
        <v>96</v>
      </c>
      <c r="M78" s="15"/>
      <c r="N78" s="15">
        <f>N15+N17+N18+N19+N22+N24+N25+N26+N30+N31+N32+N37+N52+N33+N54+N27</f>
        <v>7556</v>
      </c>
      <c r="S78" s="58"/>
    </row>
    <row r="79" spans="1:19" ht="12.75">
      <c r="A79" s="2"/>
      <c r="B79">
        <v>1</v>
      </c>
      <c r="C79"/>
      <c r="D79" s="16" t="s">
        <v>84</v>
      </c>
      <c r="E79" s="17"/>
      <c r="F79" s="18">
        <v>917039</v>
      </c>
      <c r="H79" s="1"/>
      <c r="I79" s="82"/>
      <c r="J79" s="13"/>
      <c r="K79" s="13"/>
      <c r="L79" s="13"/>
      <c r="S79" s="58"/>
    </row>
    <row r="80" spans="1:14" ht="12.75">
      <c r="A80"/>
      <c r="B80">
        <v>2</v>
      </c>
      <c r="C80"/>
      <c r="D80" s="16" t="s">
        <v>82</v>
      </c>
      <c r="E80" s="17"/>
      <c r="F80" s="18">
        <v>19840</v>
      </c>
      <c r="G80" s="1"/>
      <c r="H80" s="1"/>
      <c r="I80" s="81"/>
      <c r="J80" s="13"/>
      <c r="K80" s="13"/>
      <c r="L80" s="13"/>
      <c r="N80"/>
    </row>
    <row r="81" spans="1:14" ht="12.75">
      <c r="A81"/>
      <c r="B81">
        <v>3</v>
      </c>
      <c r="C81"/>
      <c r="D81" s="16" t="s">
        <v>97</v>
      </c>
      <c r="E81" s="17"/>
      <c r="F81" s="18">
        <v>81207</v>
      </c>
      <c r="G81"/>
      <c r="H81" s="1"/>
      <c r="I81" s="82"/>
      <c r="J81" s="13"/>
      <c r="K81" s="13"/>
      <c r="L81" s="13"/>
      <c r="N81"/>
    </row>
    <row r="82" spans="1:14" ht="12.75">
      <c r="A82"/>
      <c r="B82"/>
      <c r="C82"/>
      <c r="D82" s="85" t="s">
        <v>52</v>
      </c>
      <c r="E82" s="17"/>
      <c r="F82" s="85">
        <v>39603</v>
      </c>
      <c r="G82" s="1">
        <v>15687</v>
      </c>
      <c r="H82" s="1">
        <v>55290</v>
      </c>
      <c r="I82" s="82"/>
      <c r="J82" s="13"/>
      <c r="K82" s="13"/>
      <c r="L82" s="13"/>
      <c r="N82"/>
    </row>
    <row r="83" spans="1:14" ht="12.75">
      <c r="A83"/>
      <c r="B83"/>
      <c r="C83"/>
      <c r="D83" s="85" t="s">
        <v>98</v>
      </c>
      <c r="E83" s="17"/>
      <c r="F83" s="85">
        <v>11663</v>
      </c>
      <c r="G83" s="1"/>
      <c r="H83" s="1"/>
      <c r="I83" s="82"/>
      <c r="J83" s="13"/>
      <c r="K83" s="13"/>
      <c r="L83" s="13"/>
      <c r="N83"/>
    </row>
    <row r="84" spans="1:14" ht="12.75">
      <c r="A84"/>
      <c r="B84"/>
      <c r="C84"/>
      <c r="D84" s="85" t="s">
        <v>54</v>
      </c>
      <c r="E84" s="17"/>
      <c r="F84" s="85">
        <v>20170</v>
      </c>
      <c r="G84" s="1"/>
      <c r="H84" s="1"/>
      <c r="I84" s="82"/>
      <c r="J84" s="13"/>
      <c r="K84" s="13"/>
      <c r="L84" s="13"/>
      <c r="N84"/>
    </row>
    <row r="85" spans="1:14" ht="12.75">
      <c r="A85"/>
      <c r="B85"/>
      <c r="C85"/>
      <c r="D85" s="85" t="s">
        <v>71</v>
      </c>
      <c r="E85" s="17"/>
      <c r="F85" s="85">
        <v>9771</v>
      </c>
      <c r="G85" s="1"/>
      <c r="H85" s="1"/>
      <c r="I85" s="82"/>
      <c r="J85" s="13"/>
      <c r="K85" s="13"/>
      <c r="L85" s="13"/>
      <c r="N85"/>
    </row>
    <row r="86" spans="1:14" ht="12.75">
      <c r="A86"/>
      <c r="B86">
        <v>4</v>
      </c>
      <c r="C86"/>
      <c r="D86" s="16" t="s">
        <v>99</v>
      </c>
      <c r="E86" s="17"/>
      <c r="F86" s="18">
        <v>2685</v>
      </c>
      <c r="G86" s="1"/>
      <c r="H86" s="1"/>
      <c r="I86" s="81"/>
      <c r="J86" s="13"/>
      <c r="K86" s="13"/>
      <c r="L86" s="13"/>
      <c r="M86" s="58" t="s">
        <v>67</v>
      </c>
      <c r="N86"/>
    </row>
    <row r="87" spans="1:14" ht="12.75">
      <c r="A87"/>
      <c r="B87">
        <v>5</v>
      </c>
      <c r="C87"/>
      <c r="D87" s="16" t="s">
        <v>100</v>
      </c>
      <c r="E87" s="17"/>
      <c r="F87" s="18">
        <v>42675</v>
      </c>
      <c r="G87" s="1"/>
      <c r="H87" s="1"/>
      <c r="I87" s="82"/>
      <c r="J87" s="13"/>
      <c r="K87" s="13"/>
      <c r="L87" s="13"/>
      <c r="M87" s="58" t="s">
        <v>67</v>
      </c>
      <c r="N87"/>
    </row>
    <row r="88" spans="1:14" ht="12.75">
      <c r="A88"/>
      <c r="B88"/>
      <c r="C88"/>
      <c r="D88" s="85" t="s">
        <v>101</v>
      </c>
      <c r="E88" s="17"/>
      <c r="F88" s="85">
        <v>1730</v>
      </c>
      <c r="G88" s="1"/>
      <c r="H88" s="1"/>
      <c r="I88" s="82"/>
      <c r="J88" s="13"/>
      <c r="K88" s="13"/>
      <c r="L88" s="13"/>
      <c r="M88" s="58"/>
      <c r="N88"/>
    </row>
    <row r="89" spans="1:14" ht="12.75">
      <c r="A89"/>
      <c r="B89"/>
      <c r="C89"/>
      <c r="D89" s="85" t="s">
        <v>102</v>
      </c>
      <c r="E89" s="17"/>
      <c r="F89" s="85">
        <v>40945</v>
      </c>
      <c r="G89" s="1">
        <v>16905</v>
      </c>
      <c r="H89" s="1">
        <v>57850</v>
      </c>
      <c r="I89" s="82"/>
      <c r="J89" s="13"/>
      <c r="K89" s="13"/>
      <c r="L89" s="13"/>
      <c r="M89" s="58"/>
      <c r="N89"/>
    </row>
    <row r="90" spans="1:15" ht="12.75">
      <c r="A90"/>
      <c r="B90">
        <v>6</v>
      </c>
      <c r="C90"/>
      <c r="D90" s="16" t="s">
        <v>103</v>
      </c>
      <c r="E90" s="17"/>
      <c r="F90" s="18">
        <v>15186</v>
      </c>
      <c r="G90" s="1"/>
      <c r="H90" s="58"/>
      <c r="I90" s="81"/>
      <c r="J90" s="13"/>
      <c r="K90" s="13"/>
      <c r="L90" s="13"/>
      <c r="M90" s="39" t="s">
        <v>67</v>
      </c>
      <c r="N90" s="58" t="s">
        <v>67</v>
      </c>
      <c r="O90" s="58"/>
    </row>
    <row r="91" spans="1:15" ht="12.75">
      <c r="A91"/>
      <c r="B91"/>
      <c r="C91"/>
      <c r="D91" s="87" t="s">
        <v>57</v>
      </c>
      <c r="E91" s="72"/>
      <c r="F91" s="87">
        <v>7221</v>
      </c>
      <c r="G91" s="1"/>
      <c r="H91" s="58"/>
      <c r="I91" s="81"/>
      <c r="J91" s="13"/>
      <c r="K91" s="13"/>
      <c r="L91" s="13"/>
      <c r="M91" s="39"/>
      <c r="N91" s="58"/>
      <c r="O91" s="58"/>
    </row>
    <row r="92" spans="1:15" ht="12.75">
      <c r="A92"/>
      <c r="B92"/>
      <c r="C92"/>
      <c r="D92" s="87" t="s">
        <v>105</v>
      </c>
      <c r="E92" s="72"/>
      <c r="F92" s="87">
        <v>6902</v>
      </c>
      <c r="G92" s="1"/>
      <c r="H92" s="58"/>
      <c r="I92" s="81"/>
      <c r="J92" s="13"/>
      <c r="K92" s="13"/>
      <c r="L92" s="13"/>
      <c r="M92" s="39"/>
      <c r="N92" s="58"/>
      <c r="O92" s="58"/>
    </row>
    <row r="93" spans="1:15" ht="12.75">
      <c r="A93"/>
      <c r="B93"/>
      <c r="C93"/>
      <c r="D93" s="87" t="s">
        <v>104</v>
      </c>
      <c r="E93" s="72"/>
      <c r="F93" s="87">
        <v>1063</v>
      </c>
      <c r="G93" s="1"/>
      <c r="H93" s="58"/>
      <c r="I93" s="81"/>
      <c r="J93" s="13"/>
      <c r="K93" s="13"/>
      <c r="L93" s="13"/>
      <c r="M93" s="39"/>
      <c r="N93" s="58"/>
      <c r="O93" s="58"/>
    </row>
    <row r="94" spans="1:15" ht="12.75">
      <c r="A94"/>
      <c r="B94"/>
      <c r="C94"/>
      <c r="D94" s="87" t="s">
        <v>106</v>
      </c>
      <c r="E94" s="72"/>
      <c r="F94" s="87">
        <v>438</v>
      </c>
      <c r="G94" s="1"/>
      <c r="H94" s="58"/>
      <c r="I94" s="81"/>
      <c r="J94" s="13"/>
      <c r="K94" s="13"/>
      <c r="L94" s="13"/>
      <c r="M94" s="39"/>
      <c r="N94" s="58"/>
      <c r="O94" s="58"/>
    </row>
    <row r="95" spans="1:15" ht="12.75">
      <c r="A95"/>
      <c r="B95"/>
      <c r="C95"/>
      <c r="D95" s="87" t="s">
        <v>107</v>
      </c>
      <c r="E95" s="72"/>
      <c r="F95" s="87">
        <v>625</v>
      </c>
      <c r="G95" s="1"/>
      <c r="H95" s="58"/>
      <c r="I95" s="81"/>
      <c r="J95" s="13"/>
      <c r="K95" s="13"/>
      <c r="L95" s="13"/>
      <c r="M95" s="39"/>
      <c r="N95" s="58"/>
      <c r="O95" s="58"/>
    </row>
    <row r="96" spans="1:15" ht="12.75">
      <c r="A96"/>
      <c r="B96">
        <v>7</v>
      </c>
      <c r="C96"/>
      <c r="D96" s="16" t="s">
        <v>109</v>
      </c>
      <c r="E96" s="17"/>
      <c r="F96" s="113">
        <v>26053</v>
      </c>
      <c r="G96" s="1"/>
      <c r="H96" s="58"/>
      <c r="I96" s="81"/>
      <c r="J96" s="13"/>
      <c r="K96" s="13"/>
      <c r="L96" s="13"/>
      <c r="M96" s="39"/>
      <c r="N96" s="58"/>
      <c r="O96" s="58"/>
    </row>
    <row r="97" spans="1:15" ht="12.75">
      <c r="A97"/>
      <c r="B97">
        <v>8</v>
      </c>
      <c r="C97"/>
      <c r="D97" s="16" t="s">
        <v>108</v>
      </c>
      <c r="E97" s="17"/>
      <c r="F97" s="113">
        <v>9387</v>
      </c>
      <c r="G97" s="1"/>
      <c r="H97" s="58"/>
      <c r="I97" s="81"/>
      <c r="J97" s="13"/>
      <c r="K97" s="13"/>
      <c r="L97" s="13"/>
      <c r="M97" s="39"/>
      <c r="N97" s="58"/>
      <c r="O97" s="58"/>
    </row>
    <row r="98" spans="1:15" ht="12.75">
      <c r="A98"/>
      <c r="B98">
        <v>9</v>
      </c>
      <c r="C98"/>
      <c r="D98" s="16" t="s">
        <v>81</v>
      </c>
      <c r="E98" s="17"/>
      <c r="F98" s="113">
        <v>45407</v>
      </c>
      <c r="G98" s="1">
        <v>17987</v>
      </c>
      <c r="H98" s="88">
        <v>63394</v>
      </c>
      <c r="I98" s="81"/>
      <c r="J98" s="13"/>
      <c r="K98" s="13"/>
      <c r="L98" s="13"/>
      <c r="M98" s="39"/>
      <c r="N98" s="58"/>
      <c r="O98" s="58"/>
    </row>
    <row r="99" spans="1:15" ht="12.75">
      <c r="A99"/>
      <c r="B99">
        <v>10</v>
      </c>
      <c r="C99"/>
      <c r="D99" s="16" t="s">
        <v>83</v>
      </c>
      <c r="E99" s="17"/>
      <c r="F99" s="113">
        <v>30413</v>
      </c>
      <c r="G99" s="1">
        <v>12047</v>
      </c>
      <c r="H99" s="88">
        <v>42460</v>
      </c>
      <c r="I99" s="81">
        <v>1500</v>
      </c>
      <c r="J99" s="13">
        <v>43960</v>
      </c>
      <c r="K99" s="13"/>
      <c r="L99" s="13"/>
      <c r="M99" s="39"/>
      <c r="N99" s="58"/>
      <c r="O99" s="58"/>
    </row>
    <row r="100" spans="1:15" ht="12.75">
      <c r="A100"/>
      <c r="B100"/>
      <c r="C100"/>
      <c r="D100" s="71" t="s">
        <v>110</v>
      </c>
      <c r="E100" s="72"/>
      <c r="F100" s="73">
        <v>1189892</v>
      </c>
      <c r="G100" s="1"/>
      <c r="H100" s="58"/>
      <c r="I100" s="81"/>
      <c r="J100" s="13"/>
      <c r="K100" s="13"/>
      <c r="L100" s="13"/>
      <c r="M100" s="39"/>
      <c r="N100" s="58"/>
      <c r="O100" s="58"/>
    </row>
    <row r="101" spans="1:15" ht="12.75">
      <c r="A101"/>
      <c r="B101">
        <v>11</v>
      </c>
      <c r="C101"/>
      <c r="D101" s="71" t="s">
        <v>111</v>
      </c>
      <c r="E101" s="72"/>
      <c r="F101" s="73">
        <v>62626</v>
      </c>
      <c r="G101" s="1"/>
      <c r="H101" s="58"/>
      <c r="I101" s="81"/>
      <c r="J101" s="13"/>
      <c r="K101" s="13"/>
      <c r="L101" s="13"/>
      <c r="M101" s="39"/>
      <c r="N101" s="58"/>
      <c r="O101" s="58"/>
    </row>
    <row r="102" spans="1:15" ht="12.75">
      <c r="A102"/>
      <c r="B102"/>
      <c r="C102"/>
      <c r="D102" s="71" t="s">
        <v>112</v>
      </c>
      <c r="E102" s="72"/>
      <c r="F102" s="73">
        <v>1252518</v>
      </c>
      <c r="G102" s="1"/>
      <c r="H102" s="58"/>
      <c r="I102" s="81"/>
      <c r="J102" s="13"/>
      <c r="K102" s="13"/>
      <c r="L102" s="13"/>
      <c r="M102" s="39"/>
      <c r="N102" s="58"/>
      <c r="O102" s="58"/>
    </row>
    <row r="103" spans="1:15" ht="12.75">
      <c r="A103"/>
      <c r="B103">
        <v>12</v>
      </c>
      <c r="C103"/>
      <c r="D103" s="71" t="s">
        <v>113</v>
      </c>
      <c r="E103" s="72"/>
      <c r="F103" s="73">
        <v>1934</v>
      </c>
      <c r="G103" s="1"/>
      <c r="H103" s="58"/>
      <c r="I103" s="81"/>
      <c r="J103" s="13"/>
      <c r="K103" s="13"/>
      <c r="L103" s="13"/>
      <c r="M103" s="39"/>
      <c r="N103" s="58"/>
      <c r="O103" s="58"/>
    </row>
    <row r="104" spans="1:15" ht="12.75">
      <c r="A104"/>
      <c r="B104">
        <v>13</v>
      </c>
      <c r="C104"/>
      <c r="D104" s="71" t="s">
        <v>114</v>
      </c>
      <c r="E104" s="72"/>
      <c r="F104" s="73">
        <v>1250584</v>
      </c>
      <c r="G104" s="1">
        <f>SUM(G82:G103)</f>
        <v>62626</v>
      </c>
      <c r="H104" s="58"/>
      <c r="I104" s="81"/>
      <c r="J104" s="13"/>
      <c r="K104" s="13"/>
      <c r="L104" s="13"/>
      <c r="M104" s="39"/>
      <c r="N104" s="58"/>
      <c r="O104" s="58"/>
    </row>
    <row r="105" spans="1:14" ht="12.75">
      <c r="A105"/>
      <c r="B105" s="39" t="s">
        <v>67</v>
      </c>
      <c r="C105"/>
      <c r="D105" s="71" t="s">
        <v>115</v>
      </c>
      <c r="E105" s="72"/>
      <c r="F105" s="86">
        <v>4500</v>
      </c>
      <c r="G105" s="8"/>
      <c r="H105" s="8"/>
      <c r="I105" s="81"/>
      <c r="J105" s="63"/>
      <c r="K105" s="63"/>
      <c r="L105" s="63"/>
      <c r="N105" t="s">
        <v>67</v>
      </c>
    </row>
    <row r="106" spans="1:14" ht="12.75">
      <c r="A106"/>
      <c r="B106" s="39"/>
      <c r="C106"/>
      <c r="D106" s="71" t="s">
        <v>116</v>
      </c>
      <c r="E106" s="72"/>
      <c r="F106" s="86">
        <v>10500</v>
      </c>
      <c r="G106" s="8"/>
      <c r="H106" s="8"/>
      <c r="I106" s="81"/>
      <c r="J106" s="63"/>
      <c r="K106" s="63"/>
      <c r="L106" s="63"/>
      <c r="N106"/>
    </row>
    <row r="107" spans="1:14" ht="12.75">
      <c r="A107"/>
      <c r="B107" s="39"/>
      <c r="C107"/>
      <c r="D107" s="71" t="s">
        <v>117</v>
      </c>
      <c r="E107" s="72"/>
      <c r="F107" s="86">
        <v>6850</v>
      </c>
      <c r="G107" s="8"/>
      <c r="H107" s="8"/>
      <c r="I107" s="81"/>
      <c r="J107" s="63"/>
      <c r="K107" s="63"/>
      <c r="L107" s="63"/>
      <c r="N107"/>
    </row>
    <row r="108" spans="1:14" ht="12.75">
      <c r="A108"/>
      <c r="B108"/>
      <c r="C108"/>
      <c r="D108"/>
      <c r="E108"/>
      <c r="F108" s="4"/>
      <c r="G108"/>
      <c r="H108" s="67"/>
      <c r="I108" s="81"/>
      <c r="J108" s="56"/>
      <c r="K108" s="56"/>
      <c r="L108" s="56"/>
      <c r="M108"/>
      <c r="N108"/>
    </row>
    <row r="109" spans="1:14" ht="12.75">
      <c r="A109"/>
      <c r="B109"/>
      <c r="C109"/>
      <c r="D109" s="41" t="s">
        <v>91</v>
      </c>
      <c r="E109"/>
      <c r="F109" s="9">
        <v>20000</v>
      </c>
      <c r="G109"/>
      <c r="H109" s="39" t="s">
        <v>67</v>
      </c>
      <c r="I109" s="81"/>
      <c r="J109" s="13"/>
      <c r="K109" s="13"/>
      <c r="L109" s="13"/>
      <c r="M109"/>
      <c r="N109"/>
    </row>
    <row r="110" spans="1:14" ht="12.75">
      <c r="A110"/>
      <c r="B110"/>
      <c r="C110"/>
      <c r="D110" s="41" t="s">
        <v>95</v>
      </c>
      <c r="E110"/>
      <c r="F110" s="9">
        <v>1500</v>
      </c>
      <c r="G110"/>
      <c r="H110" s="39" t="s">
        <v>67</v>
      </c>
      <c r="I110" s="81"/>
      <c r="J110" s="13"/>
      <c r="K110" s="13"/>
      <c r="L110" s="13"/>
      <c r="M110"/>
      <c r="N110" t="s">
        <v>67</v>
      </c>
    </row>
    <row r="111" spans="4:15" ht="17.25" customHeight="1" thickBot="1">
      <c r="D111" s="114" t="s">
        <v>120</v>
      </c>
      <c r="E111" s="115"/>
      <c r="F111" s="116">
        <f>SUM(F104:F110)</f>
        <v>1293934</v>
      </c>
      <c r="H111" s="39"/>
      <c r="I111" s="81"/>
      <c r="O111" s="58"/>
    </row>
    <row r="112" ht="13.5" thickTop="1">
      <c r="I112" s="81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</sheetData>
  <sheetProtection/>
  <mergeCells count="76">
    <mergeCell ref="A1:E3"/>
    <mergeCell ref="F1:F3"/>
    <mergeCell ref="G1:N1"/>
    <mergeCell ref="G2:I2"/>
    <mergeCell ref="M2:M3"/>
    <mergeCell ref="N2:N3"/>
    <mergeCell ref="B4:D4"/>
    <mergeCell ref="C5:D5"/>
    <mergeCell ref="B6:D6"/>
    <mergeCell ref="C7:D7"/>
    <mergeCell ref="C8:D8"/>
    <mergeCell ref="C9:D9"/>
    <mergeCell ref="B10:D10"/>
    <mergeCell ref="C11:D11"/>
    <mergeCell ref="B12:D12"/>
    <mergeCell ref="C13:D13"/>
    <mergeCell ref="B14:D14"/>
    <mergeCell ref="C15:D15"/>
    <mergeCell ref="C16:D16"/>
    <mergeCell ref="C17:D17"/>
    <mergeCell ref="C18:D18"/>
    <mergeCell ref="C19:D19"/>
    <mergeCell ref="C20:D20"/>
    <mergeCell ref="B21:D21"/>
    <mergeCell ref="C22:D22"/>
    <mergeCell ref="B23:D23"/>
    <mergeCell ref="C24:D24"/>
    <mergeCell ref="C25:D25"/>
    <mergeCell ref="C26:D26"/>
    <mergeCell ref="C27:D27"/>
    <mergeCell ref="C28:D28"/>
    <mergeCell ref="B29:D29"/>
    <mergeCell ref="C30:D30"/>
    <mergeCell ref="C31:D31"/>
    <mergeCell ref="C32:D32"/>
    <mergeCell ref="B33:D33"/>
    <mergeCell ref="C34:D34"/>
    <mergeCell ref="C35:D35"/>
    <mergeCell ref="B36:D36"/>
    <mergeCell ref="C37:D37"/>
    <mergeCell ref="C38:D38"/>
    <mergeCell ref="C39:D39"/>
    <mergeCell ref="C40:D40"/>
    <mergeCell ref="B41:C41"/>
    <mergeCell ref="B42:C42"/>
    <mergeCell ref="B43:C43"/>
    <mergeCell ref="B45:C45"/>
    <mergeCell ref="B46:C46"/>
    <mergeCell ref="B47:C47"/>
    <mergeCell ref="B48:C48"/>
    <mergeCell ref="B49:C49"/>
    <mergeCell ref="B51:C51"/>
    <mergeCell ref="C52:D52"/>
    <mergeCell ref="C53:D53"/>
    <mergeCell ref="C54:D54"/>
    <mergeCell ref="B55:D55"/>
    <mergeCell ref="C56:D56"/>
    <mergeCell ref="B57:D57"/>
    <mergeCell ref="C58:D58"/>
    <mergeCell ref="B59:D59"/>
    <mergeCell ref="C60:D60"/>
    <mergeCell ref="B61:D61"/>
    <mergeCell ref="C62:D62"/>
    <mergeCell ref="C63:D63"/>
    <mergeCell ref="B64:D64"/>
    <mergeCell ref="C65:D65"/>
    <mergeCell ref="C72:D72"/>
    <mergeCell ref="C73:D73"/>
    <mergeCell ref="A74:D74"/>
    <mergeCell ref="J2:L2"/>
    <mergeCell ref="B66:D66"/>
    <mergeCell ref="C67:D67"/>
    <mergeCell ref="C68:D68"/>
    <mergeCell ref="B69:D69"/>
    <mergeCell ref="C70:D70"/>
    <mergeCell ref="C71:D71"/>
  </mergeCells>
  <printOptions horizontalCentered="1"/>
  <pageMargins left="0.2362204724409449" right="0.15748031496062992" top="0.7480314960629921" bottom="0.4724409448818898" header="0.31496062992125984" footer="0.2362204724409449"/>
  <pageSetup horizontalDpi="600" verticalDpi="600" orientation="landscape" paperSize="9" scale="85" r:id="rId1"/>
  <headerFooter alignWithMargins="0">
    <oddHeader>&amp;C&amp;14ФИНАНСИЈСКИ ПЛАН ОПШТЕ БОЛНИЦЕ ПИРОТ за 2021. годину&amp;R&amp;P/&amp;N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FINANSIJE1</dc:creator>
  <cp:keywords/>
  <dc:description/>
  <cp:lastModifiedBy>dragan.radulovic</cp:lastModifiedBy>
  <cp:lastPrinted>2021-01-18T08:31:37Z</cp:lastPrinted>
  <dcterms:created xsi:type="dcterms:W3CDTF">2012-03-01T10:08:55Z</dcterms:created>
  <dcterms:modified xsi:type="dcterms:W3CDTF">2021-01-18T08:33:33Z</dcterms:modified>
  <cp:category/>
  <cp:version/>
  <cp:contentType/>
  <cp:contentStatus/>
</cp:coreProperties>
</file>