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activeTab="0"/>
  </bookViews>
  <sheets>
    <sheet name="PLAN NABAVKI ZA 2023" sheetId="1" r:id="rId1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dejan.jordanovic</author>
  </authors>
  <commentList>
    <comment ref="E11" authorId="0">
      <text>
        <r>
          <rPr>
            <b/>
            <sz val="9"/>
            <rFont val="Tahoma"/>
            <family val="2"/>
          </rPr>
          <t>dejan.jordanovic:</t>
        </r>
        <r>
          <rPr>
            <sz val="9"/>
            <rFont val="Tahoma"/>
            <family val="2"/>
          </rPr>
          <t xml:space="preserve">
časopis zaštita 17000 rsd bez PDV-a
IPC 72000 rsd bez PDV-a
</t>
        </r>
      </text>
    </comment>
  </commentList>
</comments>
</file>

<file path=xl/sharedStrings.xml><?xml version="1.0" encoding="utf-8"?>
<sst xmlns="http://schemas.openxmlformats.org/spreadsheetml/2006/main" count="223" uniqueCount="66">
  <si>
    <t>Dobra</t>
  </si>
  <si>
    <t>15000000</t>
  </si>
  <si>
    <t>22000000</t>
  </si>
  <si>
    <t>Usluge</t>
  </si>
  <si>
    <t>90900000</t>
  </si>
  <si>
    <t>90700000</t>
  </si>
  <si>
    <t>3920000</t>
  </si>
  <si>
    <t>66514110</t>
  </si>
  <si>
    <t>Vulkanizerske usluge</t>
  </si>
  <si>
    <t>71000000</t>
  </si>
  <si>
    <t>75250000</t>
  </si>
  <si>
    <t>72000000</t>
  </si>
  <si>
    <t>50000000</t>
  </si>
  <si>
    <t>MT</t>
  </si>
  <si>
    <t>85100000</t>
  </si>
  <si>
    <t>90000000</t>
  </si>
  <si>
    <t>Osiguranje 
službenih motornih vozila Opšte bolnice Pirot</t>
  </si>
  <si>
    <t>Redovan 
i periodični pregled zaposlenih</t>
  </si>
  <si>
    <t>Usluge 
očuvanja životne sredine</t>
  </si>
  <si>
    <t>Nabavka licence, 
antivirusne zastite za ESET NOD 32 ENDPOINT</t>
  </si>
  <si>
    <t>Nabavka 
strucne literature</t>
  </si>
  <si>
    <t>Rezervni 
alat i inventar</t>
  </si>
  <si>
    <t>Ispitivanje 
liftova</t>
  </si>
  <si>
    <t>Nabavka 
usluge vanredne kontrole alkoholisanosti zaposlenih I stranaka</t>
  </si>
  <si>
    <t>Redovan 
inspekcijski pregled opreme pod pritiskom</t>
  </si>
  <si>
    <t>Nabavka 
usluge  dezinfekcije, dezinsekcije I deratizacije</t>
  </si>
  <si>
    <t>44510000
33192000</t>
  </si>
  <si>
    <t>RS226 - Pirotska oblast, PIROT</t>
  </si>
  <si>
    <t>Otvoreni postupak</t>
  </si>
  <si>
    <t>I kvartal</t>
  </si>
  <si>
    <t>III kvartal</t>
  </si>
  <si>
    <t>II kvartal</t>
  </si>
  <si>
    <t>Nabavka po cl. 27 ZJN</t>
  </si>
  <si>
    <t>Sitan 
inventar za kuhinju</t>
  </si>
  <si>
    <t>Nabavka racunarskog potrosnog materijala</t>
  </si>
  <si>
    <t>Dobra za potrebe čajne kuhinje</t>
  </si>
  <si>
    <t>Autoelektricarske usluge</t>
  </si>
  <si>
    <t>Pranje sluzbenih motornih vozila</t>
  </si>
  <si>
    <t>Nabavka tehničkih gasova</t>
  </si>
  <si>
    <t>24100000</t>
  </si>
  <si>
    <t>Usluga interneta I prenosa podataka po partijama</t>
  </si>
  <si>
    <t>48000000</t>
  </si>
  <si>
    <t>Računarska oprema</t>
  </si>
  <si>
    <t>30230000</t>
  </si>
  <si>
    <t>Nabavka usluge preuzimanja I zbrinjavanja opasnog otpada iz trafo stanice</t>
  </si>
  <si>
    <t>30192151</t>
  </si>
  <si>
    <t>30200000</t>
  </si>
  <si>
    <t>Narezivanje ključeva</t>
  </si>
  <si>
    <t>Ispitivanje 
uslova radne okoline</t>
  </si>
  <si>
    <t>Inventar za vešeraj</t>
  </si>
  <si>
    <t>Usluga karakterizacije medicinskog otpada</t>
  </si>
  <si>
    <t>Usluga pruzimanja i zbrinjavanja opasnog i neopasnog medicinskogh otpada</t>
  </si>
  <si>
    <t>Specijalizovana usluga - Kurs higijenskog minimuma</t>
  </si>
  <si>
    <t>Specijalizovana usluga - mikrobiološki I hemijski pregled vode za dijalizu</t>
  </si>
  <si>
    <t>Usluga ispitivanja hidrantske mreže I PP aparata</t>
  </si>
  <si>
    <t xml:space="preserve">Ispitivanje
gromobranske instalacije, elektroinstalacije, EX zaštita </t>
  </si>
  <si>
    <t>Usluga održavanja sistema tehničke zaštite, video-nadzor</t>
  </si>
  <si>
    <t>Nabavka sefa za čuvanje elektronskih podataka</t>
  </si>
  <si>
    <t xml:space="preserve">I kvartal
</t>
  </si>
  <si>
    <t>Redovan  inspekcijski pregled ventila sigurnosti</t>
  </si>
  <si>
    <t>2. UKUPNO NABAVKE:</t>
  </si>
  <si>
    <t>OPŠTA BOLNICA PIROT</t>
  </si>
  <si>
    <t>P I R O T</t>
  </si>
  <si>
    <t>Broj: UO - 13</t>
  </si>
  <si>
    <t>Datum: 03.02.2023. godine</t>
  </si>
  <si>
    <t>U Pirotu 03.02.2023. godine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</si>
</sst>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."/>
    <numFmt numFmtId="177" formatCode="#,##0.000000000000"/>
    <numFmt numFmtId="178" formatCode="#,##0.00000000000"/>
    <numFmt numFmtId="179" formatCode="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Segoe UI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Segoe U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63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333333"/>
      <name val="Segoe U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333333"/>
      <name val="Segoe U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7" fillId="34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79"/>
  <sheetViews>
    <sheetView tabSelected="1" view="pageLayout" zoomScaleNormal="130" workbookViewId="0" topLeftCell="A1">
      <selection activeCell="L41" sqref="L41:O41"/>
    </sheetView>
  </sheetViews>
  <sheetFormatPr defaultColWidth="8.140625" defaultRowHeight="15"/>
  <cols>
    <col min="1" max="1" width="4.00390625" style="23" bestFit="1" customWidth="1"/>
    <col min="2" max="2" width="8.28125" style="23" bestFit="1" customWidth="1"/>
    <col min="3" max="3" width="8.140625" style="23" customWidth="1"/>
    <col min="4" max="4" width="17.57421875" style="23" customWidth="1"/>
    <col min="5" max="6" width="15.7109375" style="23" bestFit="1" customWidth="1"/>
    <col min="7" max="7" width="9.8515625" style="23" bestFit="1" customWidth="1"/>
    <col min="8" max="8" width="10.7109375" style="23" bestFit="1" customWidth="1"/>
    <col min="9" max="9" width="10.140625" style="23" customWidth="1"/>
    <col min="10" max="10" width="11.421875" style="23" customWidth="1"/>
    <col min="11" max="11" width="8.140625" style="23" customWidth="1"/>
    <col min="12" max="12" width="10.7109375" style="23" bestFit="1" customWidth="1"/>
    <col min="13" max="13" width="8.140625" style="23" customWidth="1"/>
    <col min="14" max="14" width="8.00390625" style="23" customWidth="1"/>
    <col min="15" max="15" width="13.140625" style="23" bestFit="1" customWidth="1"/>
    <col min="16" max="16" width="10.140625" style="23" bestFit="1" customWidth="1"/>
    <col min="17" max="17" width="11.140625" style="23" bestFit="1" customWidth="1"/>
    <col min="18" max="16384" width="8.140625" style="1" customWidth="1"/>
  </cols>
  <sheetData>
    <row r="1" spans="1:17" ht="11.25">
      <c r="A1" s="3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4" t="s">
        <v>61</v>
      </c>
      <c r="P1" s="44"/>
      <c r="Q1" s="44"/>
    </row>
    <row r="2" spans="1:17" ht="11.2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4" t="s">
        <v>63</v>
      </c>
      <c r="P2" s="44"/>
      <c r="Q2" s="44"/>
    </row>
    <row r="3" spans="1:17" ht="11.2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4" t="s">
        <v>64</v>
      </c>
      <c r="P3" s="44"/>
      <c r="Q3" s="44"/>
    </row>
    <row r="4" spans="1:17" ht="11.25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5" t="s">
        <v>62</v>
      </c>
      <c r="P4" s="45"/>
      <c r="Q4" s="45"/>
    </row>
    <row r="5" spans="1:17" ht="49.5" customHeight="1">
      <c r="A5" s="8">
        <v>1</v>
      </c>
      <c r="B5" s="2">
        <v>1</v>
      </c>
      <c r="C5" s="3" t="s">
        <v>3</v>
      </c>
      <c r="D5" s="4" t="s">
        <v>16</v>
      </c>
      <c r="E5" s="5">
        <f>F5/1.05</f>
        <v>190476.19047619047</v>
      </c>
      <c r="F5" s="5">
        <v>200000</v>
      </c>
      <c r="G5" s="12" t="s">
        <v>32</v>
      </c>
      <c r="H5" s="4" t="s">
        <v>58</v>
      </c>
      <c r="I5" s="4" t="s">
        <v>7</v>
      </c>
      <c r="J5" s="6" t="s">
        <v>27</v>
      </c>
      <c r="K5" s="26"/>
      <c r="L5" s="27"/>
      <c r="M5" s="16">
        <v>421500</v>
      </c>
      <c r="N5" s="16" t="s">
        <v>13</v>
      </c>
      <c r="O5" s="32">
        <v>0</v>
      </c>
      <c r="P5" s="32">
        <v>0</v>
      </c>
      <c r="Q5" s="32">
        <v>200000</v>
      </c>
    </row>
    <row r="6" spans="1:17" ht="40.5" customHeight="1">
      <c r="A6" s="8">
        <f aca="true" t="shared" si="0" ref="A6:A32">A5+1</f>
        <v>2</v>
      </c>
      <c r="B6" s="2">
        <f aca="true" t="shared" si="1" ref="B6:B36">B5+1</f>
        <v>2</v>
      </c>
      <c r="C6" s="3" t="s">
        <v>3</v>
      </c>
      <c r="D6" s="4" t="s">
        <v>17</v>
      </c>
      <c r="E6" s="5">
        <f>120000+120000+360000</f>
        <v>600000</v>
      </c>
      <c r="F6" s="5">
        <f>E6*1.2</f>
        <v>720000</v>
      </c>
      <c r="G6" s="12" t="s">
        <v>32</v>
      </c>
      <c r="H6" s="4" t="s">
        <v>31</v>
      </c>
      <c r="I6" s="4" t="s">
        <v>14</v>
      </c>
      <c r="J6" s="6" t="s">
        <v>27</v>
      </c>
      <c r="K6" s="26"/>
      <c r="L6" s="27"/>
      <c r="M6" s="17">
        <v>424300</v>
      </c>
      <c r="N6" s="16" t="s">
        <v>13</v>
      </c>
      <c r="O6" s="32">
        <f>F6</f>
        <v>720000</v>
      </c>
      <c r="P6" s="32">
        <v>0</v>
      </c>
      <c r="Q6" s="32">
        <v>0</v>
      </c>
    </row>
    <row r="7" spans="1:17" ht="40.5" customHeight="1">
      <c r="A7" s="8">
        <f t="shared" si="0"/>
        <v>3</v>
      </c>
      <c r="B7" s="2">
        <f t="shared" si="1"/>
        <v>3</v>
      </c>
      <c r="C7" s="3" t="s">
        <v>3</v>
      </c>
      <c r="D7" s="4" t="s">
        <v>18</v>
      </c>
      <c r="E7" s="5">
        <f>60000+50000+165000</f>
        <v>275000</v>
      </c>
      <c r="F7" s="5">
        <f>E7*1.2</f>
        <v>330000</v>
      </c>
      <c r="G7" s="12" t="s">
        <v>32</v>
      </c>
      <c r="H7" s="4" t="s">
        <v>31</v>
      </c>
      <c r="I7" s="4" t="s">
        <v>5</v>
      </c>
      <c r="J7" s="6" t="s">
        <v>27</v>
      </c>
      <c r="K7" s="26"/>
      <c r="L7" s="27"/>
      <c r="M7" s="16">
        <v>424600</v>
      </c>
      <c r="N7" s="16" t="s">
        <v>13</v>
      </c>
      <c r="O7" s="32">
        <f>330000-114000</f>
        <v>216000</v>
      </c>
      <c r="P7" s="32">
        <v>0</v>
      </c>
      <c r="Q7" s="32">
        <v>114000</v>
      </c>
    </row>
    <row r="8" spans="1:17" ht="40.5" customHeight="1">
      <c r="A8" s="8">
        <f t="shared" si="0"/>
        <v>4</v>
      </c>
      <c r="B8" s="2">
        <f t="shared" si="1"/>
        <v>4</v>
      </c>
      <c r="C8" s="3" t="s">
        <v>0</v>
      </c>
      <c r="D8" s="4" t="s">
        <v>38</v>
      </c>
      <c r="E8" s="11">
        <f>F8/1.2</f>
        <v>150000</v>
      </c>
      <c r="F8" s="11">
        <v>180000</v>
      </c>
      <c r="G8" s="7" t="s">
        <v>28</v>
      </c>
      <c r="H8" s="4" t="s">
        <v>31</v>
      </c>
      <c r="I8" s="4" t="s">
        <v>39</v>
      </c>
      <c r="J8" s="6" t="s">
        <v>27</v>
      </c>
      <c r="K8" s="25"/>
      <c r="L8" s="28"/>
      <c r="M8" s="16">
        <v>426900</v>
      </c>
      <c r="N8" s="16" t="s">
        <v>13</v>
      </c>
      <c r="O8" s="32">
        <f>F8</f>
        <v>180000</v>
      </c>
      <c r="P8" s="32">
        <v>0</v>
      </c>
      <c r="Q8" s="32">
        <v>0</v>
      </c>
    </row>
    <row r="9" spans="1:17" ht="49.5" customHeight="1">
      <c r="A9" s="8">
        <f t="shared" si="0"/>
        <v>5</v>
      </c>
      <c r="B9" s="2">
        <f t="shared" si="1"/>
        <v>5</v>
      </c>
      <c r="C9" s="3" t="s">
        <v>0</v>
      </c>
      <c r="D9" s="4" t="s">
        <v>19</v>
      </c>
      <c r="E9" s="5">
        <v>200000</v>
      </c>
      <c r="F9" s="5">
        <f>E9*1.2</f>
        <v>240000</v>
      </c>
      <c r="G9" s="12" t="s">
        <v>32</v>
      </c>
      <c r="H9" s="4" t="s">
        <v>30</v>
      </c>
      <c r="I9" s="4" t="s">
        <v>11</v>
      </c>
      <c r="J9" s="6" t="s">
        <v>27</v>
      </c>
      <c r="K9" s="26"/>
      <c r="L9" s="27"/>
      <c r="M9" s="16">
        <v>423200</v>
      </c>
      <c r="N9" s="16" t="s">
        <v>13</v>
      </c>
      <c r="O9" s="32">
        <f>F9</f>
        <v>240000</v>
      </c>
      <c r="P9" s="32">
        <v>0</v>
      </c>
      <c r="Q9" s="32">
        <v>0</v>
      </c>
    </row>
    <row r="10" spans="1:17" ht="31.5" customHeight="1">
      <c r="A10" s="8">
        <f t="shared" si="0"/>
        <v>6</v>
      </c>
      <c r="B10" s="2">
        <f t="shared" si="1"/>
        <v>6</v>
      </c>
      <c r="C10" s="9" t="s">
        <v>0</v>
      </c>
      <c r="D10" s="10" t="s">
        <v>35</v>
      </c>
      <c r="E10" s="11">
        <v>84000</v>
      </c>
      <c r="F10" s="11">
        <v>100800</v>
      </c>
      <c r="G10" s="10" t="s">
        <v>32</v>
      </c>
      <c r="H10" s="10" t="s">
        <v>29</v>
      </c>
      <c r="I10" s="10" t="s">
        <v>1</v>
      </c>
      <c r="J10" s="13" t="s">
        <v>27</v>
      </c>
      <c r="K10" s="25"/>
      <c r="L10" s="28"/>
      <c r="M10" s="14">
        <v>423700</v>
      </c>
      <c r="N10" s="15"/>
      <c r="O10" s="29">
        <v>0</v>
      </c>
      <c r="P10" s="29">
        <v>0</v>
      </c>
      <c r="Q10" s="29">
        <f>F10</f>
        <v>100800</v>
      </c>
    </row>
    <row r="11" spans="1:17" ht="31.5" customHeight="1">
      <c r="A11" s="8">
        <f t="shared" si="0"/>
        <v>7</v>
      </c>
      <c r="B11" s="2">
        <f t="shared" si="1"/>
        <v>7</v>
      </c>
      <c r="C11" s="9" t="s">
        <v>0</v>
      </c>
      <c r="D11" s="10" t="s">
        <v>20</v>
      </c>
      <c r="E11" s="11">
        <f>17000+72000</f>
        <v>89000</v>
      </c>
      <c r="F11" s="11">
        <f>E11*1.2</f>
        <v>106800</v>
      </c>
      <c r="G11" s="12" t="s">
        <v>32</v>
      </c>
      <c r="H11" s="10" t="s">
        <v>29</v>
      </c>
      <c r="I11" s="10" t="s">
        <v>2</v>
      </c>
      <c r="J11" s="13" t="s">
        <v>27</v>
      </c>
      <c r="K11" s="25"/>
      <c r="L11" s="28"/>
      <c r="M11" s="14">
        <v>426300</v>
      </c>
      <c r="N11" s="8" t="s">
        <v>13</v>
      </c>
      <c r="O11" s="29">
        <v>0</v>
      </c>
      <c r="P11" s="29">
        <v>0</v>
      </c>
      <c r="Q11" s="29">
        <f>F11</f>
        <v>106800</v>
      </c>
    </row>
    <row r="12" spans="1:17" ht="31.5" customHeight="1">
      <c r="A12" s="8">
        <f t="shared" si="0"/>
        <v>8</v>
      </c>
      <c r="B12" s="2">
        <f t="shared" si="1"/>
        <v>8</v>
      </c>
      <c r="C12" s="3" t="s">
        <v>0</v>
      </c>
      <c r="D12" s="10" t="s">
        <v>34</v>
      </c>
      <c r="E12" s="11">
        <f>F12/1.2</f>
        <v>400000</v>
      </c>
      <c r="F12" s="11">
        <v>480000</v>
      </c>
      <c r="G12" s="12" t="s">
        <v>32</v>
      </c>
      <c r="H12" s="10" t="s">
        <v>29</v>
      </c>
      <c r="I12" s="10" t="s">
        <v>46</v>
      </c>
      <c r="J12" s="6" t="s">
        <v>27</v>
      </c>
      <c r="K12" s="25"/>
      <c r="L12" s="28"/>
      <c r="M12" s="14">
        <v>426900</v>
      </c>
      <c r="N12" s="16" t="s">
        <v>13</v>
      </c>
      <c r="O12" s="32">
        <f aca="true" t="shared" si="2" ref="O12:O19">F12</f>
        <v>480000</v>
      </c>
      <c r="P12" s="32">
        <v>0</v>
      </c>
      <c r="Q12" s="32">
        <v>0</v>
      </c>
    </row>
    <row r="13" spans="1:17" ht="31.5" customHeight="1">
      <c r="A13" s="8">
        <f t="shared" si="0"/>
        <v>9</v>
      </c>
      <c r="B13" s="2">
        <f t="shared" si="1"/>
        <v>9</v>
      </c>
      <c r="C13" s="9" t="s">
        <v>0</v>
      </c>
      <c r="D13" s="10" t="s">
        <v>21</v>
      </c>
      <c r="E13" s="11">
        <f>F13/1.2</f>
        <v>83333.33333333334</v>
      </c>
      <c r="F13" s="11">
        <v>100000</v>
      </c>
      <c r="G13" s="12" t="s">
        <v>32</v>
      </c>
      <c r="H13" s="10" t="s">
        <v>29</v>
      </c>
      <c r="I13" s="10" t="s">
        <v>26</v>
      </c>
      <c r="J13" s="13" t="s">
        <v>27</v>
      </c>
      <c r="K13" s="25"/>
      <c r="L13" s="28"/>
      <c r="M13" s="18">
        <v>426900</v>
      </c>
      <c r="N13" s="14" t="s">
        <v>13</v>
      </c>
      <c r="O13" s="32">
        <f t="shared" si="2"/>
        <v>100000</v>
      </c>
      <c r="P13" s="32">
        <v>0</v>
      </c>
      <c r="Q13" s="32">
        <v>0</v>
      </c>
    </row>
    <row r="14" spans="1:17" ht="31.5" customHeight="1">
      <c r="A14" s="8">
        <f t="shared" si="0"/>
        <v>10</v>
      </c>
      <c r="B14" s="2">
        <f t="shared" si="1"/>
        <v>10</v>
      </c>
      <c r="C14" s="9" t="s">
        <v>0</v>
      </c>
      <c r="D14" s="10" t="s">
        <v>33</v>
      </c>
      <c r="E14" s="11">
        <f>F14/1.2</f>
        <v>83333.33333333334</v>
      </c>
      <c r="F14" s="11">
        <v>100000</v>
      </c>
      <c r="G14" s="12" t="s">
        <v>32</v>
      </c>
      <c r="H14" s="10" t="s">
        <v>29</v>
      </c>
      <c r="I14" s="10" t="s">
        <v>6</v>
      </c>
      <c r="J14" s="13" t="s">
        <v>27</v>
      </c>
      <c r="K14" s="25"/>
      <c r="L14" s="28"/>
      <c r="M14" s="14">
        <v>426900</v>
      </c>
      <c r="N14" s="14" t="s">
        <v>13</v>
      </c>
      <c r="O14" s="32">
        <f t="shared" si="2"/>
        <v>100000</v>
      </c>
      <c r="P14" s="32">
        <v>0</v>
      </c>
      <c r="Q14" s="32">
        <v>0</v>
      </c>
    </row>
    <row r="15" spans="1:17" ht="31.5" customHeight="1">
      <c r="A15" s="8">
        <f t="shared" si="0"/>
        <v>11</v>
      </c>
      <c r="B15" s="2">
        <f t="shared" si="1"/>
        <v>11</v>
      </c>
      <c r="C15" s="9" t="s">
        <v>0</v>
      </c>
      <c r="D15" s="10" t="s">
        <v>49</v>
      </c>
      <c r="E15" s="11">
        <f>28000+9400+32680+2460</f>
        <v>72540</v>
      </c>
      <c r="F15" s="11">
        <f>E15*1.2</f>
        <v>87048</v>
      </c>
      <c r="G15" s="12" t="s">
        <v>32</v>
      </c>
      <c r="H15" s="10" t="s">
        <v>29</v>
      </c>
      <c r="I15" s="10" t="s">
        <v>6</v>
      </c>
      <c r="J15" s="13" t="s">
        <v>27</v>
      </c>
      <c r="K15" s="25"/>
      <c r="L15" s="28"/>
      <c r="M15" s="14">
        <v>426900</v>
      </c>
      <c r="N15" s="14" t="s">
        <v>13</v>
      </c>
      <c r="O15" s="32">
        <f t="shared" si="2"/>
        <v>87048</v>
      </c>
      <c r="P15" s="32">
        <v>0</v>
      </c>
      <c r="Q15" s="32">
        <v>0</v>
      </c>
    </row>
    <row r="16" spans="1:17" ht="49.5" customHeight="1">
      <c r="A16" s="8">
        <f t="shared" si="0"/>
        <v>12</v>
      </c>
      <c r="B16" s="2">
        <f t="shared" si="1"/>
        <v>12</v>
      </c>
      <c r="C16" s="9" t="s">
        <v>3</v>
      </c>
      <c r="D16" s="10" t="s">
        <v>55</v>
      </c>
      <c r="E16" s="11">
        <v>110000</v>
      </c>
      <c r="F16" s="11">
        <f>E16*1.2</f>
        <v>132000</v>
      </c>
      <c r="G16" s="12" t="s">
        <v>32</v>
      </c>
      <c r="H16" s="10" t="s">
        <v>29</v>
      </c>
      <c r="I16" s="10" t="s">
        <v>9</v>
      </c>
      <c r="J16" s="13" t="s">
        <v>27</v>
      </c>
      <c r="K16" s="25"/>
      <c r="L16" s="28"/>
      <c r="M16" s="14">
        <v>424900</v>
      </c>
      <c r="N16" s="14" t="s">
        <v>13</v>
      </c>
      <c r="O16" s="29">
        <f t="shared" si="2"/>
        <v>132000</v>
      </c>
      <c r="P16" s="29">
        <v>0</v>
      </c>
      <c r="Q16" s="29">
        <v>0</v>
      </c>
    </row>
    <row r="17" spans="1:17" ht="49.5" customHeight="1">
      <c r="A17" s="8">
        <f t="shared" si="0"/>
        <v>13</v>
      </c>
      <c r="B17" s="2">
        <f t="shared" si="1"/>
        <v>13</v>
      </c>
      <c r="C17" s="9" t="s">
        <v>3</v>
      </c>
      <c r="D17" s="10" t="s">
        <v>59</v>
      </c>
      <c r="E17" s="11">
        <f>F17/1.2</f>
        <v>100000</v>
      </c>
      <c r="F17" s="11">
        <v>120000</v>
      </c>
      <c r="G17" s="12" t="s">
        <v>32</v>
      </c>
      <c r="H17" s="10" t="s">
        <v>31</v>
      </c>
      <c r="I17" s="10" t="s">
        <v>9</v>
      </c>
      <c r="J17" s="13" t="s">
        <v>27</v>
      </c>
      <c r="K17" s="25"/>
      <c r="L17" s="28"/>
      <c r="M17" s="14">
        <v>424900</v>
      </c>
      <c r="N17" s="14" t="s">
        <v>13</v>
      </c>
      <c r="O17" s="29">
        <f t="shared" si="2"/>
        <v>120000</v>
      </c>
      <c r="P17" s="29">
        <v>0</v>
      </c>
      <c r="Q17" s="29">
        <v>0</v>
      </c>
    </row>
    <row r="18" spans="1:17" ht="49.5" customHeight="1">
      <c r="A18" s="8">
        <f t="shared" si="0"/>
        <v>14</v>
      </c>
      <c r="B18" s="2">
        <f t="shared" si="1"/>
        <v>14</v>
      </c>
      <c r="C18" s="9" t="s">
        <v>3</v>
      </c>
      <c r="D18" s="10" t="s">
        <v>22</v>
      </c>
      <c r="E18" s="11">
        <v>70000</v>
      </c>
      <c r="F18" s="11">
        <f>E18*1.2</f>
        <v>84000</v>
      </c>
      <c r="G18" s="12" t="s">
        <v>32</v>
      </c>
      <c r="H18" s="10" t="s">
        <v>31</v>
      </c>
      <c r="I18" s="10" t="s">
        <v>9</v>
      </c>
      <c r="J18" s="13" t="s">
        <v>27</v>
      </c>
      <c r="K18" s="25"/>
      <c r="L18" s="28"/>
      <c r="M18" s="14">
        <v>424900</v>
      </c>
      <c r="N18" s="14" t="s">
        <v>13</v>
      </c>
      <c r="O18" s="29">
        <f t="shared" si="2"/>
        <v>84000</v>
      </c>
      <c r="P18" s="29">
        <v>0</v>
      </c>
      <c r="Q18" s="29">
        <v>0</v>
      </c>
    </row>
    <row r="19" spans="1:17" ht="49.5" customHeight="1">
      <c r="A19" s="8">
        <f t="shared" si="0"/>
        <v>15</v>
      </c>
      <c r="B19" s="2">
        <f t="shared" si="1"/>
        <v>15</v>
      </c>
      <c r="C19" s="9" t="s">
        <v>3</v>
      </c>
      <c r="D19" s="10" t="s">
        <v>24</v>
      </c>
      <c r="E19" s="11">
        <f>F19/1.2</f>
        <v>150000</v>
      </c>
      <c r="F19" s="11">
        <v>180000</v>
      </c>
      <c r="G19" s="12" t="s">
        <v>32</v>
      </c>
      <c r="H19" s="10" t="s">
        <v>31</v>
      </c>
      <c r="I19" s="10" t="s">
        <v>9</v>
      </c>
      <c r="J19" s="13" t="s">
        <v>27</v>
      </c>
      <c r="K19" s="25"/>
      <c r="L19" s="28"/>
      <c r="M19" s="14">
        <v>424900</v>
      </c>
      <c r="N19" s="14" t="s">
        <v>13</v>
      </c>
      <c r="O19" s="29">
        <f t="shared" si="2"/>
        <v>180000</v>
      </c>
      <c r="P19" s="29">
        <v>0</v>
      </c>
      <c r="Q19" s="29">
        <v>0</v>
      </c>
    </row>
    <row r="20" spans="1:17" ht="49.5" customHeight="1">
      <c r="A20" s="8">
        <f t="shared" si="0"/>
        <v>16</v>
      </c>
      <c r="B20" s="2">
        <f t="shared" si="1"/>
        <v>16</v>
      </c>
      <c r="C20" s="9" t="s">
        <v>0</v>
      </c>
      <c r="D20" s="10" t="s">
        <v>57</v>
      </c>
      <c r="E20" s="11">
        <f>F20/1.2</f>
        <v>15000</v>
      </c>
      <c r="F20" s="11">
        <v>18000</v>
      </c>
      <c r="G20" s="12" t="s">
        <v>32</v>
      </c>
      <c r="H20" s="10" t="s">
        <v>29</v>
      </c>
      <c r="I20" s="10">
        <v>44421300</v>
      </c>
      <c r="J20" s="13" t="s">
        <v>27</v>
      </c>
      <c r="K20" s="25"/>
      <c r="L20" s="28"/>
      <c r="M20" s="16">
        <v>512200</v>
      </c>
      <c r="N20" s="14"/>
      <c r="O20" s="29">
        <v>0</v>
      </c>
      <c r="P20" s="29">
        <v>0</v>
      </c>
      <c r="Q20" s="29">
        <f>F20</f>
        <v>18000</v>
      </c>
    </row>
    <row r="21" spans="1:17" ht="49.5" customHeight="1">
      <c r="A21" s="8">
        <f t="shared" si="0"/>
        <v>17</v>
      </c>
      <c r="B21" s="2">
        <f t="shared" si="1"/>
        <v>17</v>
      </c>
      <c r="C21" s="9" t="s">
        <v>3</v>
      </c>
      <c r="D21" s="10" t="s">
        <v>48</v>
      </c>
      <c r="E21" s="11">
        <v>700000</v>
      </c>
      <c r="F21" s="11">
        <f>E21*1.2</f>
        <v>840000</v>
      </c>
      <c r="G21" s="12" t="s">
        <v>32</v>
      </c>
      <c r="H21" s="10" t="s">
        <v>29</v>
      </c>
      <c r="I21" s="10"/>
      <c r="J21" s="13" t="s">
        <v>27</v>
      </c>
      <c r="K21" s="25"/>
      <c r="L21" s="28"/>
      <c r="M21" s="14">
        <v>424900</v>
      </c>
      <c r="N21" s="14" t="s">
        <v>13</v>
      </c>
      <c r="O21" s="29">
        <f>F21-Q21</f>
        <v>628000</v>
      </c>
      <c r="P21" s="29">
        <v>0</v>
      </c>
      <c r="Q21" s="29">
        <v>212000</v>
      </c>
    </row>
    <row r="22" spans="1:17" ht="49.5" customHeight="1">
      <c r="A22" s="8">
        <f t="shared" si="0"/>
        <v>18</v>
      </c>
      <c r="B22" s="2">
        <f t="shared" si="1"/>
        <v>18</v>
      </c>
      <c r="C22" s="9" t="s">
        <v>3</v>
      </c>
      <c r="D22" s="10" t="s">
        <v>54</v>
      </c>
      <c r="E22" s="11">
        <v>300000</v>
      </c>
      <c r="F22" s="11">
        <f>E22*1.2</f>
        <v>360000</v>
      </c>
      <c r="G22" s="12" t="s">
        <v>32</v>
      </c>
      <c r="H22" s="10" t="s">
        <v>31</v>
      </c>
      <c r="I22" s="10" t="s">
        <v>10</v>
      </c>
      <c r="J22" s="13" t="s">
        <v>27</v>
      </c>
      <c r="K22" s="25"/>
      <c r="L22" s="28"/>
      <c r="M22" s="8">
        <v>424900</v>
      </c>
      <c r="N22" s="16" t="s">
        <v>13</v>
      </c>
      <c r="O22" s="29">
        <f>F22</f>
        <v>360000</v>
      </c>
      <c r="P22" s="29">
        <v>0</v>
      </c>
      <c r="Q22" s="29">
        <v>0</v>
      </c>
    </row>
    <row r="23" spans="1:17" ht="49.5" customHeight="1">
      <c r="A23" s="8">
        <f t="shared" si="0"/>
        <v>19</v>
      </c>
      <c r="B23" s="2">
        <f t="shared" si="1"/>
        <v>19</v>
      </c>
      <c r="C23" s="9" t="s">
        <v>3</v>
      </c>
      <c r="D23" s="10" t="s">
        <v>51</v>
      </c>
      <c r="E23" s="11">
        <v>200000</v>
      </c>
      <c r="F23" s="11">
        <f>E23*1.2</f>
        <v>240000</v>
      </c>
      <c r="G23" s="12" t="s">
        <v>32</v>
      </c>
      <c r="H23" s="10" t="s">
        <v>29</v>
      </c>
      <c r="I23" s="10" t="s">
        <v>15</v>
      </c>
      <c r="J23" s="13" t="s">
        <v>27</v>
      </c>
      <c r="K23" s="25"/>
      <c r="L23" s="28"/>
      <c r="M23" s="14">
        <v>421300</v>
      </c>
      <c r="N23" s="14" t="s">
        <v>13</v>
      </c>
      <c r="O23" s="29">
        <f>F23</f>
        <v>240000</v>
      </c>
      <c r="P23" s="29">
        <v>0</v>
      </c>
      <c r="Q23" s="29">
        <v>0</v>
      </c>
    </row>
    <row r="24" spans="1:17" ht="49.5" customHeight="1">
      <c r="A24" s="8">
        <f t="shared" si="0"/>
        <v>20</v>
      </c>
      <c r="B24" s="2">
        <f t="shared" si="1"/>
        <v>20</v>
      </c>
      <c r="C24" s="9" t="s">
        <v>3</v>
      </c>
      <c r="D24" s="10" t="s">
        <v>44</v>
      </c>
      <c r="E24" s="11">
        <v>300000</v>
      </c>
      <c r="F24" s="11">
        <v>360000</v>
      </c>
      <c r="G24" s="12" t="s">
        <v>32</v>
      </c>
      <c r="H24" s="10" t="s">
        <v>29</v>
      </c>
      <c r="I24" s="10" t="s">
        <v>4</v>
      </c>
      <c r="J24" s="13" t="s">
        <v>27</v>
      </c>
      <c r="K24" s="25"/>
      <c r="L24" s="28"/>
      <c r="M24" s="18">
        <v>421300</v>
      </c>
      <c r="N24" s="14" t="s">
        <v>13</v>
      </c>
      <c r="O24" s="29">
        <v>360000</v>
      </c>
      <c r="P24" s="29">
        <v>0</v>
      </c>
      <c r="Q24" s="29">
        <v>0</v>
      </c>
    </row>
    <row r="25" spans="1:17" ht="49.5" customHeight="1">
      <c r="A25" s="8">
        <f t="shared" si="0"/>
        <v>21</v>
      </c>
      <c r="B25" s="2">
        <f t="shared" si="1"/>
        <v>21</v>
      </c>
      <c r="C25" s="3" t="s">
        <v>3</v>
      </c>
      <c r="D25" s="4" t="s">
        <v>25</v>
      </c>
      <c r="E25" s="5">
        <v>345000</v>
      </c>
      <c r="F25" s="5">
        <f aca="true" t="shared" si="3" ref="F25:F32">E25*1.2</f>
        <v>414000</v>
      </c>
      <c r="G25" s="12" t="s">
        <v>32</v>
      </c>
      <c r="H25" s="4" t="s">
        <v>30</v>
      </c>
      <c r="I25" s="4" t="s">
        <v>4</v>
      </c>
      <c r="J25" s="6" t="s">
        <v>27</v>
      </c>
      <c r="K25" s="26"/>
      <c r="L25" s="27"/>
      <c r="M25" s="17">
        <v>421300</v>
      </c>
      <c r="N25" s="16" t="s">
        <v>13</v>
      </c>
      <c r="O25" s="32">
        <f>F25</f>
        <v>414000</v>
      </c>
      <c r="P25" s="32">
        <v>0</v>
      </c>
      <c r="Q25" s="32">
        <v>0</v>
      </c>
    </row>
    <row r="26" spans="1:17" ht="49.5" customHeight="1">
      <c r="A26" s="8">
        <f t="shared" si="0"/>
        <v>22</v>
      </c>
      <c r="B26" s="2">
        <f t="shared" si="1"/>
        <v>22</v>
      </c>
      <c r="C26" s="9" t="s">
        <v>3</v>
      </c>
      <c r="D26" s="10" t="s">
        <v>52</v>
      </c>
      <c r="E26" s="11">
        <v>720000</v>
      </c>
      <c r="F26" s="11">
        <f t="shared" si="3"/>
        <v>864000</v>
      </c>
      <c r="G26" s="12" t="s">
        <v>32</v>
      </c>
      <c r="H26" s="10" t="s">
        <v>29</v>
      </c>
      <c r="I26" s="10"/>
      <c r="J26" s="13" t="s">
        <v>27</v>
      </c>
      <c r="K26" s="25"/>
      <c r="L26" s="28"/>
      <c r="M26" s="14">
        <v>423300</v>
      </c>
      <c r="N26" s="14" t="s">
        <v>13</v>
      </c>
      <c r="O26" s="29">
        <v>0</v>
      </c>
      <c r="P26" s="29"/>
      <c r="Q26" s="29">
        <f>F26</f>
        <v>864000</v>
      </c>
    </row>
    <row r="27" spans="1:17" ht="49.5" customHeight="1">
      <c r="A27" s="8">
        <f t="shared" si="0"/>
        <v>23</v>
      </c>
      <c r="B27" s="2">
        <f t="shared" si="1"/>
        <v>23</v>
      </c>
      <c r="C27" s="9" t="s">
        <v>3</v>
      </c>
      <c r="D27" s="10" t="s">
        <v>53</v>
      </c>
      <c r="E27" s="11">
        <v>10000</v>
      </c>
      <c r="F27" s="11">
        <f t="shared" si="3"/>
        <v>12000</v>
      </c>
      <c r="G27" s="12" t="s">
        <v>32</v>
      </c>
      <c r="H27" s="10" t="s">
        <v>31</v>
      </c>
      <c r="I27" s="4" t="s">
        <v>9</v>
      </c>
      <c r="J27" s="13" t="s">
        <v>27</v>
      </c>
      <c r="K27" s="25"/>
      <c r="L27" s="28"/>
      <c r="M27" s="14">
        <v>424600</v>
      </c>
      <c r="N27" s="14" t="s">
        <v>13</v>
      </c>
      <c r="O27" s="29">
        <f aca="true" t="shared" si="4" ref="O27:O33">F27</f>
        <v>12000</v>
      </c>
      <c r="P27" s="29">
        <v>0</v>
      </c>
      <c r="Q27" s="29">
        <v>0</v>
      </c>
    </row>
    <row r="28" spans="1:17" ht="49.5" customHeight="1">
      <c r="A28" s="8">
        <f t="shared" si="0"/>
        <v>24</v>
      </c>
      <c r="B28" s="2">
        <f t="shared" si="1"/>
        <v>24</v>
      </c>
      <c r="C28" s="9" t="s">
        <v>3</v>
      </c>
      <c r="D28" s="10" t="s">
        <v>23</v>
      </c>
      <c r="E28" s="11">
        <v>50000</v>
      </c>
      <c r="F28" s="11">
        <f t="shared" si="3"/>
        <v>60000</v>
      </c>
      <c r="G28" s="12" t="s">
        <v>32</v>
      </c>
      <c r="H28" s="10" t="s">
        <v>29</v>
      </c>
      <c r="I28" s="10"/>
      <c r="J28" s="13" t="s">
        <v>27</v>
      </c>
      <c r="K28" s="25"/>
      <c r="L28" s="28"/>
      <c r="M28" s="14">
        <v>424900</v>
      </c>
      <c r="N28" s="14" t="s">
        <v>13</v>
      </c>
      <c r="O28" s="29">
        <f t="shared" si="4"/>
        <v>60000</v>
      </c>
      <c r="P28" s="29">
        <v>0</v>
      </c>
      <c r="Q28" s="29">
        <v>0</v>
      </c>
    </row>
    <row r="29" spans="1:17" ht="49.5" customHeight="1">
      <c r="A29" s="8">
        <f t="shared" si="0"/>
        <v>25</v>
      </c>
      <c r="B29" s="2">
        <f t="shared" si="1"/>
        <v>25</v>
      </c>
      <c r="C29" s="9" t="s">
        <v>3</v>
      </c>
      <c r="D29" s="19" t="s">
        <v>36</v>
      </c>
      <c r="E29" s="20">
        <v>50000</v>
      </c>
      <c r="F29" s="20">
        <f t="shared" si="3"/>
        <v>60000</v>
      </c>
      <c r="G29" s="10" t="s">
        <v>32</v>
      </c>
      <c r="H29" s="10" t="s">
        <v>31</v>
      </c>
      <c r="I29" s="10" t="s">
        <v>12</v>
      </c>
      <c r="J29" s="13" t="s">
        <v>27</v>
      </c>
      <c r="K29" s="30"/>
      <c r="L29" s="31"/>
      <c r="M29" s="8">
        <v>425200</v>
      </c>
      <c r="N29" s="14" t="s">
        <v>13</v>
      </c>
      <c r="O29" s="32">
        <f t="shared" si="4"/>
        <v>60000</v>
      </c>
      <c r="P29" s="32">
        <v>0</v>
      </c>
      <c r="Q29" s="32">
        <v>0</v>
      </c>
    </row>
    <row r="30" spans="1:17" ht="49.5" customHeight="1">
      <c r="A30" s="8">
        <f t="shared" si="0"/>
        <v>26</v>
      </c>
      <c r="B30" s="2">
        <f t="shared" si="1"/>
        <v>26</v>
      </c>
      <c r="C30" s="9" t="s">
        <v>3</v>
      </c>
      <c r="D30" s="19" t="s">
        <v>8</v>
      </c>
      <c r="E30" s="20">
        <v>55000</v>
      </c>
      <c r="F30" s="20">
        <f t="shared" si="3"/>
        <v>66000</v>
      </c>
      <c r="G30" s="10" t="s">
        <v>32</v>
      </c>
      <c r="H30" s="10" t="s">
        <v>31</v>
      </c>
      <c r="I30" s="10" t="s">
        <v>12</v>
      </c>
      <c r="J30" s="13" t="s">
        <v>27</v>
      </c>
      <c r="K30" s="30"/>
      <c r="L30" s="31"/>
      <c r="M30" s="8">
        <v>425200</v>
      </c>
      <c r="N30" s="14" t="s">
        <v>13</v>
      </c>
      <c r="O30" s="32">
        <f t="shared" si="4"/>
        <v>66000</v>
      </c>
      <c r="P30" s="32">
        <v>0</v>
      </c>
      <c r="Q30" s="32">
        <v>0</v>
      </c>
    </row>
    <row r="31" spans="1:17" ht="49.5" customHeight="1">
      <c r="A31" s="8">
        <f t="shared" si="0"/>
        <v>27</v>
      </c>
      <c r="B31" s="2">
        <f t="shared" si="1"/>
        <v>27</v>
      </c>
      <c r="C31" s="9" t="s">
        <v>3</v>
      </c>
      <c r="D31" s="19" t="s">
        <v>47</v>
      </c>
      <c r="E31" s="20">
        <v>30000</v>
      </c>
      <c r="F31" s="20">
        <f t="shared" si="3"/>
        <v>36000</v>
      </c>
      <c r="G31" s="10" t="s">
        <v>32</v>
      </c>
      <c r="H31" s="10" t="s">
        <v>30</v>
      </c>
      <c r="I31" s="10" t="s">
        <v>45</v>
      </c>
      <c r="J31" s="13" t="s">
        <v>27</v>
      </c>
      <c r="K31" s="30"/>
      <c r="L31" s="31"/>
      <c r="M31" s="8">
        <v>424900</v>
      </c>
      <c r="N31" s="14" t="s">
        <v>13</v>
      </c>
      <c r="O31" s="29">
        <f t="shared" si="4"/>
        <v>36000</v>
      </c>
      <c r="P31" s="33"/>
      <c r="Q31" s="29">
        <v>0</v>
      </c>
    </row>
    <row r="32" spans="1:17" ht="49.5" customHeight="1">
      <c r="A32" s="8">
        <f t="shared" si="0"/>
        <v>28</v>
      </c>
      <c r="B32" s="2">
        <f t="shared" si="1"/>
        <v>28</v>
      </c>
      <c r="C32" s="9" t="s">
        <v>3</v>
      </c>
      <c r="D32" s="19" t="s">
        <v>37</v>
      </c>
      <c r="E32" s="20">
        <v>55000</v>
      </c>
      <c r="F32" s="20">
        <f t="shared" si="3"/>
        <v>66000</v>
      </c>
      <c r="G32" s="10" t="s">
        <v>32</v>
      </c>
      <c r="H32" s="10" t="s">
        <v>31</v>
      </c>
      <c r="I32" s="10" t="s">
        <v>12</v>
      </c>
      <c r="J32" s="13" t="s">
        <v>27</v>
      </c>
      <c r="K32" s="30"/>
      <c r="L32" s="31"/>
      <c r="M32" s="8">
        <v>425200</v>
      </c>
      <c r="N32" s="14" t="s">
        <v>13</v>
      </c>
      <c r="O32" s="32">
        <f t="shared" si="4"/>
        <v>66000</v>
      </c>
      <c r="P32" s="32">
        <v>0</v>
      </c>
      <c r="Q32" s="32">
        <v>0</v>
      </c>
    </row>
    <row r="33" spans="1:17" ht="49.5" customHeight="1">
      <c r="A33" s="8">
        <f>A32+1</f>
        <v>29</v>
      </c>
      <c r="B33" s="2">
        <f t="shared" si="1"/>
        <v>29</v>
      </c>
      <c r="C33" s="21" t="s">
        <v>3</v>
      </c>
      <c r="D33" s="19" t="s">
        <v>40</v>
      </c>
      <c r="E33" s="20">
        <f>F33/1.2</f>
        <v>540000</v>
      </c>
      <c r="F33" s="20">
        <f>192000+456000</f>
        <v>648000</v>
      </c>
      <c r="G33" s="10" t="s">
        <v>32</v>
      </c>
      <c r="H33" s="10" t="s">
        <v>30</v>
      </c>
      <c r="I33" s="10" t="s">
        <v>41</v>
      </c>
      <c r="J33" s="13" t="s">
        <v>27</v>
      </c>
      <c r="K33" s="30"/>
      <c r="L33" s="31"/>
      <c r="M33" s="22">
        <v>421400</v>
      </c>
      <c r="N33" s="22" t="s">
        <v>13</v>
      </c>
      <c r="O33" s="33">
        <f t="shared" si="4"/>
        <v>648000</v>
      </c>
      <c r="P33" s="33">
        <v>0</v>
      </c>
      <c r="Q33" s="33">
        <v>0</v>
      </c>
    </row>
    <row r="34" spans="1:17" ht="49.5" customHeight="1">
      <c r="A34" s="8">
        <f>A33+1</f>
        <v>30</v>
      </c>
      <c r="B34" s="2">
        <f t="shared" si="1"/>
        <v>30</v>
      </c>
      <c r="C34" s="3" t="s">
        <v>0</v>
      </c>
      <c r="D34" s="4" t="s">
        <v>42</v>
      </c>
      <c r="E34" s="5">
        <f>F34/1.2</f>
        <v>750000</v>
      </c>
      <c r="F34" s="5">
        <v>900000</v>
      </c>
      <c r="G34" s="12" t="s">
        <v>32</v>
      </c>
      <c r="H34" s="4" t="s">
        <v>31</v>
      </c>
      <c r="I34" s="4" t="s">
        <v>43</v>
      </c>
      <c r="J34" s="6" t="s">
        <v>27</v>
      </c>
      <c r="K34" s="26"/>
      <c r="L34" s="27"/>
      <c r="M34" s="16">
        <v>512200</v>
      </c>
      <c r="N34" s="16"/>
      <c r="O34" s="32">
        <v>0</v>
      </c>
      <c r="P34" s="32">
        <v>0</v>
      </c>
      <c r="Q34" s="32">
        <f>F34</f>
        <v>900000</v>
      </c>
    </row>
    <row r="35" spans="1:17" ht="49.5" customHeight="1">
      <c r="A35" s="8">
        <f>A34+1</f>
        <v>31</v>
      </c>
      <c r="B35" s="2">
        <f t="shared" si="1"/>
        <v>31</v>
      </c>
      <c r="C35" s="3" t="s">
        <v>3</v>
      </c>
      <c r="D35" s="4" t="s">
        <v>56</v>
      </c>
      <c r="E35" s="5">
        <f>F35/1.2</f>
        <v>160000</v>
      </c>
      <c r="F35" s="5">
        <v>192000</v>
      </c>
      <c r="G35" s="10" t="s">
        <v>32</v>
      </c>
      <c r="H35" s="4" t="s">
        <v>30</v>
      </c>
      <c r="I35" s="4" t="s">
        <v>12</v>
      </c>
      <c r="J35" s="6" t="s">
        <v>27</v>
      </c>
      <c r="K35" s="26"/>
      <c r="L35" s="27"/>
      <c r="M35" s="16">
        <v>425200</v>
      </c>
      <c r="N35" s="14" t="s">
        <v>13</v>
      </c>
      <c r="O35" s="32">
        <f>F35</f>
        <v>192000</v>
      </c>
      <c r="P35" s="32">
        <v>0</v>
      </c>
      <c r="Q35" s="32">
        <v>0</v>
      </c>
    </row>
    <row r="36" spans="1:17" ht="49.5" customHeight="1">
      <c r="A36" s="8">
        <f>A35+1</f>
        <v>32</v>
      </c>
      <c r="B36" s="2">
        <f t="shared" si="1"/>
        <v>32</v>
      </c>
      <c r="C36" s="3" t="s">
        <v>3</v>
      </c>
      <c r="D36" s="4" t="s">
        <v>50</v>
      </c>
      <c r="E36" s="5">
        <v>60000</v>
      </c>
      <c r="F36" s="5">
        <f>E36*1.2</f>
        <v>72000</v>
      </c>
      <c r="G36" s="10" t="s">
        <v>32</v>
      </c>
      <c r="H36" s="4" t="s">
        <v>29</v>
      </c>
      <c r="I36" s="4" t="s">
        <v>9</v>
      </c>
      <c r="J36" s="6" t="s">
        <v>27</v>
      </c>
      <c r="K36" s="26"/>
      <c r="L36" s="27"/>
      <c r="M36" s="16">
        <v>424600</v>
      </c>
      <c r="N36" s="14" t="s">
        <v>13</v>
      </c>
      <c r="O36" s="32">
        <f>F36</f>
        <v>72000</v>
      </c>
      <c r="P36" s="32">
        <v>0</v>
      </c>
      <c r="Q36" s="32">
        <v>0</v>
      </c>
    </row>
    <row r="37" spans="1:17" ht="11.25">
      <c r="A37" s="43" t="s">
        <v>60</v>
      </c>
      <c r="B37" s="43"/>
      <c r="C37" s="43"/>
      <c r="D37" s="43"/>
      <c r="E37" s="35">
        <f>SUBTOTAL(9,E5:E36)</f>
        <v>6997682.857142857</v>
      </c>
      <c r="F37" s="35">
        <f>SUBTOTAL(9,F5:F36)</f>
        <v>8368648</v>
      </c>
      <c r="G37" s="36"/>
      <c r="H37" s="36"/>
      <c r="I37" s="36"/>
      <c r="J37" s="37"/>
      <c r="K37" s="36"/>
      <c r="L37" s="38"/>
      <c r="M37" s="39"/>
      <c r="N37" s="40"/>
      <c r="O37" s="41">
        <f>SUBTOTAL(9,O5:O36)</f>
        <v>5853048</v>
      </c>
      <c r="P37" s="41">
        <f>SUBTOTAL(9,P5:P36)</f>
        <v>0</v>
      </c>
      <c r="Q37" s="41">
        <f>SUBTOTAL(9,Q5:Q36)</f>
        <v>2515600</v>
      </c>
    </row>
    <row r="38" spans="1:15" ht="21.75" customHeight="1">
      <c r="A38" s="42" t="s">
        <v>65</v>
      </c>
      <c r="B38" s="42"/>
      <c r="C38" s="42"/>
      <c r="D38" s="42"/>
      <c r="L38" s="42"/>
      <c r="M38" s="42"/>
      <c r="N38" s="42"/>
      <c r="O38" s="42"/>
    </row>
    <row r="39" spans="12:15" ht="21.75" customHeight="1">
      <c r="L39" s="42"/>
      <c r="M39" s="42"/>
      <c r="N39" s="42"/>
      <c r="O39" s="42"/>
    </row>
    <row r="40" spans="12:15" ht="21.75" customHeight="1">
      <c r="L40" s="42"/>
      <c r="M40" s="42"/>
      <c r="N40" s="42"/>
      <c r="O40" s="42"/>
    </row>
    <row r="41" spans="12:15" ht="21.75" customHeight="1">
      <c r="L41" s="42"/>
      <c r="M41" s="42"/>
      <c r="N41" s="42"/>
      <c r="O41" s="42"/>
    </row>
    <row r="42" spans="12:15" ht="21.75" customHeight="1">
      <c r="L42" s="42"/>
      <c r="M42" s="42"/>
      <c r="N42" s="42"/>
      <c r="O42" s="42"/>
    </row>
    <row r="43" spans="12:15" ht="21.75" customHeight="1">
      <c r="L43" s="42"/>
      <c r="M43" s="42"/>
      <c r="N43" s="42"/>
      <c r="O43" s="42"/>
    </row>
    <row r="44" spans="12:15" ht="21.75" customHeight="1">
      <c r="L44" s="42"/>
      <c r="M44" s="42"/>
      <c r="N44" s="42"/>
      <c r="O44" s="42"/>
    </row>
    <row r="45" ht="15.75" customHeight="1"/>
    <row r="7454" ht="11.25">
      <c r="F7454" s="24"/>
    </row>
    <row r="7455" ht="11.25">
      <c r="F7455" s="24"/>
    </row>
    <row r="7456" ht="11.25">
      <c r="F7456" s="24"/>
    </row>
    <row r="7457" ht="11.25">
      <c r="F7457" s="24"/>
    </row>
    <row r="7458" ht="11.25">
      <c r="F7458" s="24"/>
    </row>
    <row r="7459" ht="11.25">
      <c r="F7459" s="24"/>
    </row>
    <row r="7460" ht="11.25">
      <c r="F7460" s="24"/>
    </row>
    <row r="7461" ht="11.25">
      <c r="F7461" s="24"/>
    </row>
    <row r="7462" ht="11.25">
      <c r="F7462" s="24"/>
    </row>
    <row r="7463" ht="11.25">
      <c r="F7463" s="24"/>
    </row>
    <row r="7464" ht="11.25">
      <c r="F7464" s="24"/>
    </row>
    <row r="7465" ht="11.25">
      <c r="F7465" s="24"/>
    </row>
    <row r="7466" ht="11.25">
      <c r="F7466" s="24"/>
    </row>
    <row r="7467" ht="11.25">
      <c r="F7467" s="24"/>
    </row>
    <row r="7468" ht="11.25">
      <c r="F7468" s="24"/>
    </row>
    <row r="7469" ht="11.25">
      <c r="F7469" s="24"/>
    </row>
    <row r="7470" ht="11.25">
      <c r="F7470" s="24"/>
    </row>
    <row r="7471" ht="11.25">
      <c r="F7471" s="24"/>
    </row>
    <row r="7472" ht="11.25">
      <c r="F7472" s="24"/>
    </row>
    <row r="7473" ht="11.25">
      <c r="F7473" s="24"/>
    </row>
    <row r="7474" ht="11.25">
      <c r="F7474" s="24"/>
    </row>
    <row r="7475" ht="11.25">
      <c r="F7475" s="24"/>
    </row>
    <row r="7476" ht="11.25">
      <c r="F7476" s="24"/>
    </row>
    <row r="7477" ht="11.25">
      <c r="F7477" s="24"/>
    </row>
    <row r="7478" ht="11.25">
      <c r="F7478" s="24"/>
    </row>
    <row r="7479" ht="11.25">
      <c r="F7479" s="24"/>
    </row>
  </sheetData>
  <sheetProtection/>
  <mergeCells count="13">
    <mergeCell ref="A37:D37"/>
    <mergeCell ref="A38:D38"/>
    <mergeCell ref="L43:O43"/>
    <mergeCell ref="O1:Q1"/>
    <mergeCell ref="O2:Q2"/>
    <mergeCell ref="O3:Q3"/>
    <mergeCell ref="O4:Q4"/>
    <mergeCell ref="L44:O44"/>
    <mergeCell ref="L38:O38"/>
    <mergeCell ref="L39:O39"/>
    <mergeCell ref="L40:O40"/>
    <mergeCell ref="L41:O41"/>
    <mergeCell ref="L42:O42"/>
  </mergeCells>
  <printOptions/>
  <pageMargins left="0.45" right="0.45" top="0.7510416666666667" bottom="0.75" header="0.3" footer="0.3"/>
  <pageSetup horizontalDpi="600" verticalDpi="600" orientation="landscape" scale="70" r:id="rId3"/>
  <headerFooter>
    <oddHeader>&amp;C&amp;"-,Bold"&amp;12
PLAN NABAVKI ZA 2023. GODINU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Pesic</dc:creator>
  <cp:keywords/>
  <dc:description/>
  <cp:lastModifiedBy>dejan.jordanovic</cp:lastModifiedBy>
  <cp:lastPrinted>2023-02-02T12:16:12Z</cp:lastPrinted>
  <dcterms:created xsi:type="dcterms:W3CDTF">2014-12-05T16:32:39Z</dcterms:created>
  <dcterms:modified xsi:type="dcterms:W3CDTF">2023-02-06T08:57:31Z</dcterms:modified>
  <cp:category/>
  <cp:version/>
  <cp:contentType/>
  <cp:contentStatus/>
</cp:coreProperties>
</file>